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1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gollapalli\Downloads\"/>
    </mc:Choice>
  </mc:AlternateContent>
  <xr:revisionPtr revIDLastSave="3" documentId="13_ncr:1_{7827816D-C3DE-4DB5-BAAB-94A8F381F19F}" xr6:coauthVersionLast="47" xr6:coauthVersionMax="47" xr10:uidLastSave="{EE7EDCA2-247B-4B65-830F-B86429DFEA28}"/>
  <bookViews>
    <workbookView xWindow="-108" yWindow="-108" windowWidth="23256" windowHeight="12576" firstSheet="1" xr2:uid="{00000000-000D-0000-FFFF-FFFF00000000}"/>
  </bookViews>
  <sheets>
    <sheet name="Form 1" sheetId="1" r:id="rId1"/>
    <sheet name="Form 2" sheetId="2" r:id="rId2"/>
  </sheets>
  <definedNames>
    <definedName name="_xlnm.Print_Area" localSheetId="0">'Form 1'!$B$1:$G$66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" i="2" l="1"/>
  <c r="V62" i="2"/>
  <c r="AF62" i="2"/>
  <c r="AP62" i="2"/>
  <c r="AZ62" i="2"/>
  <c r="BJ62" i="2"/>
  <c r="BT62" i="2"/>
  <c r="CD62" i="2"/>
  <c r="CN62" i="2"/>
  <c r="CX62" i="2"/>
  <c r="L63" i="2"/>
  <c r="V63" i="2"/>
  <c r="AF63" i="2"/>
  <c r="AP63" i="2"/>
  <c r="AZ63" i="2"/>
  <c r="BJ63" i="2"/>
  <c r="BT63" i="2"/>
  <c r="CD63" i="2"/>
  <c r="CN63" i="2"/>
  <c r="CX63" i="2"/>
  <c r="L61" i="2"/>
  <c r="V61" i="2"/>
  <c r="AF61" i="2"/>
  <c r="AP61" i="2"/>
  <c r="AZ61" i="2"/>
  <c r="BJ61" i="2"/>
  <c r="BT61" i="2"/>
  <c r="CD61" i="2"/>
  <c r="CN61" i="2"/>
  <c r="CX61" i="2"/>
  <c r="CZ61" i="2" l="1"/>
  <c r="CZ63" i="2"/>
  <c r="CZ62" i="2"/>
  <c r="L60" i="2"/>
  <c r="CP9" i="2" l="1"/>
  <c r="CF9" i="2"/>
  <c r="BV9" i="2"/>
  <c r="BL9" i="2"/>
  <c r="BB9" i="2"/>
  <c r="AR9" i="2"/>
  <c r="AH9" i="2"/>
  <c r="X9" i="2"/>
  <c r="N9" i="2"/>
  <c r="N10" i="2"/>
  <c r="D9" i="2"/>
  <c r="D10" i="2"/>
  <c r="L14" i="2"/>
  <c r="CX14" i="2"/>
  <c r="CC64" i="2"/>
  <c r="CB64" i="2"/>
  <c r="CA64" i="2"/>
  <c r="BZ64" i="2"/>
  <c r="BY64" i="2"/>
  <c r="BX64" i="2"/>
  <c r="BW64" i="2"/>
  <c r="BV64" i="2"/>
  <c r="BS64" i="2"/>
  <c r="BR64" i="2"/>
  <c r="BQ64" i="2"/>
  <c r="BP64" i="2"/>
  <c r="BO64" i="2"/>
  <c r="BN64" i="2"/>
  <c r="BM64" i="2"/>
  <c r="BL64" i="2"/>
  <c r="BI64" i="2"/>
  <c r="BH64" i="2"/>
  <c r="BG64" i="2"/>
  <c r="BF64" i="2"/>
  <c r="BE64" i="2"/>
  <c r="BD64" i="2"/>
  <c r="BC64" i="2"/>
  <c r="BB64" i="2"/>
  <c r="AR64" i="2"/>
  <c r="CX60" i="2"/>
  <c r="CX59" i="2"/>
  <c r="CX58" i="2"/>
  <c r="CX57" i="2"/>
  <c r="CX56" i="2"/>
  <c r="CX55" i="2"/>
  <c r="CX54" i="2"/>
  <c r="CX53" i="2"/>
  <c r="CX52" i="2"/>
  <c r="CX51" i="2"/>
  <c r="CX50" i="2"/>
  <c r="CX49" i="2"/>
  <c r="CX48" i="2"/>
  <c r="CX47" i="2"/>
  <c r="CX46" i="2"/>
  <c r="CX45" i="2"/>
  <c r="CX44" i="2"/>
  <c r="CX43" i="2"/>
  <c r="CX42" i="2"/>
  <c r="CX41" i="2"/>
  <c r="CX40" i="2"/>
  <c r="CX39" i="2"/>
  <c r="CX38" i="2"/>
  <c r="CX37" i="2"/>
  <c r="CX36" i="2"/>
  <c r="CX35" i="2"/>
  <c r="CX34" i="2"/>
  <c r="CX33" i="2"/>
  <c r="CX32" i="2"/>
  <c r="CX31" i="2"/>
  <c r="CX30" i="2"/>
  <c r="CX29" i="2"/>
  <c r="CX28" i="2"/>
  <c r="CX27" i="2"/>
  <c r="CX26" i="2"/>
  <c r="CX25" i="2"/>
  <c r="CX24" i="2"/>
  <c r="CX23" i="2"/>
  <c r="CX22" i="2"/>
  <c r="CX21" i="2"/>
  <c r="CX20" i="2"/>
  <c r="CX19" i="2"/>
  <c r="CX18" i="2"/>
  <c r="CX17" i="2"/>
  <c r="CX16" i="2"/>
  <c r="CX15" i="2"/>
  <c r="CN60" i="2"/>
  <c r="CN59" i="2"/>
  <c r="CN58" i="2"/>
  <c r="CN57" i="2"/>
  <c r="CN56" i="2"/>
  <c r="CN55" i="2"/>
  <c r="CN54" i="2"/>
  <c r="CN53" i="2"/>
  <c r="CN52" i="2"/>
  <c r="CN51" i="2"/>
  <c r="CN50" i="2"/>
  <c r="CN49" i="2"/>
  <c r="CN48" i="2"/>
  <c r="CN47" i="2"/>
  <c r="CN46" i="2"/>
  <c r="CN45" i="2"/>
  <c r="CN44" i="2"/>
  <c r="CN43" i="2"/>
  <c r="CN42" i="2"/>
  <c r="CN41" i="2"/>
  <c r="CN40" i="2"/>
  <c r="CN39" i="2"/>
  <c r="CN38" i="2"/>
  <c r="CN37" i="2"/>
  <c r="CN36" i="2"/>
  <c r="CN35" i="2"/>
  <c r="CN34" i="2"/>
  <c r="CN33" i="2"/>
  <c r="CN32" i="2"/>
  <c r="CN31" i="2"/>
  <c r="CN30" i="2"/>
  <c r="CN29" i="2"/>
  <c r="CN28" i="2"/>
  <c r="CN27" i="2"/>
  <c r="CN26" i="2"/>
  <c r="CN25" i="2"/>
  <c r="CN24" i="2"/>
  <c r="CN23" i="2"/>
  <c r="CN22" i="2"/>
  <c r="CN21" i="2"/>
  <c r="CN20" i="2"/>
  <c r="CN19" i="2"/>
  <c r="CN18" i="2"/>
  <c r="CN17" i="2"/>
  <c r="CN16" i="2"/>
  <c r="CN15" i="2"/>
  <c r="CN14" i="2"/>
  <c r="CD60" i="2"/>
  <c r="CD59" i="2"/>
  <c r="CD58" i="2"/>
  <c r="CD57" i="2"/>
  <c r="CD56" i="2"/>
  <c r="CD55" i="2"/>
  <c r="CD54" i="2"/>
  <c r="CD53" i="2"/>
  <c r="CD52" i="2"/>
  <c r="CD51" i="2"/>
  <c r="CD50" i="2"/>
  <c r="CD49" i="2"/>
  <c r="CD48" i="2"/>
  <c r="CD47" i="2"/>
  <c r="CD46" i="2"/>
  <c r="CD45" i="2"/>
  <c r="CD44" i="2"/>
  <c r="CD43" i="2"/>
  <c r="CD42" i="2"/>
  <c r="CD41" i="2"/>
  <c r="CD40" i="2"/>
  <c r="CD39" i="2"/>
  <c r="CD38" i="2"/>
  <c r="CD37" i="2"/>
  <c r="CD36" i="2"/>
  <c r="CD35" i="2"/>
  <c r="CD34" i="2"/>
  <c r="CD33" i="2"/>
  <c r="CD32" i="2"/>
  <c r="CD31" i="2"/>
  <c r="CD30" i="2"/>
  <c r="CD29" i="2"/>
  <c r="CD28" i="2"/>
  <c r="CD27" i="2"/>
  <c r="CD26" i="2"/>
  <c r="CD25" i="2"/>
  <c r="CD24" i="2"/>
  <c r="CD23" i="2"/>
  <c r="CD22" i="2"/>
  <c r="CD21" i="2"/>
  <c r="CD20" i="2"/>
  <c r="CD19" i="2"/>
  <c r="CD18" i="2"/>
  <c r="CD17" i="2"/>
  <c r="CD16" i="2"/>
  <c r="CD15" i="2"/>
  <c r="CD14" i="2"/>
  <c r="BT60" i="2"/>
  <c r="BT59" i="2"/>
  <c r="BT58" i="2"/>
  <c r="BT57" i="2"/>
  <c r="BT56" i="2"/>
  <c r="BT55" i="2"/>
  <c r="BT54" i="2"/>
  <c r="BT53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T24" i="2"/>
  <c r="BT23" i="2"/>
  <c r="BT22" i="2"/>
  <c r="BT21" i="2"/>
  <c r="BT20" i="2"/>
  <c r="BT19" i="2"/>
  <c r="BT18" i="2"/>
  <c r="BT17" i="2"/>
  <c r="BT16" i="2"/>
  <c r="BT15" i="2"/>
  <c r="BT14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CC12" i="2"/>
  <c r="CB12" i="2"/>
  <c r="CA12" i="2"/>
  <c r="BZ12" i="2"/>
  <c r="BY12" i="2"/>
  <c r="BX12" i="2"/>
  <c r="BW12" i="2"/>
  <c r="BV12" i="2"/>
  <c r="BS12" i="2"/>
  <c r="BR12" i="2"/>
  <c r="BQ12" i="2"/>
  <c r="BP12" i="2"/>
  <c r="BO12" i="2"/>
  <c r="BN12" i="2"/>
  <c r="BM12" i="2"/>
  <c r="BL12" i="2"/>
  <c r="BI12" i="2"/>
  <c r="BH12" i="2"/>
  <c r="BG12" i="2"/>
  <c r="BF12" i="2"/>
  <c r="BE12" i="2"/>
  <c r="BD12" i="2"/>
  <c r="BC12" i="2"/>
  <c r="BB12" i="2"/>
  <c r="AY12" i="2"/>
  <c r="AX12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I12" i="2"/>
  <c r="AH12" i="2"/>
  <c r="CC11" i="2"/>
  <c r="CB11" i="2"/>
  <c r="CA11" i="2"/>
  <c r="BZ11" i="2"/>
  <c r="BY11" i="2"/>
  <c r="BX11" i="2"/>
  <c r="BW11" i="2"/>
  <c r="BV11" i="2"/>
  <c r="BS11" i="2"/>
  <c r="BR11" i="2"/>
  <c r="BQ11" i="2"/>
  <c r="BP11" i="2"/>
  <c r="BO11" i="2"/>
  <c r="BN11" i="2"/>
  <c r="BM11" i="2"/>
  <c r="BL11" i="2"/>
  <c r="BI11" i="2"/>
  <c r="BH11" i="2"/>
  <c r="BG11" i="2"/>
  <c r="BF11" i="2"/>
  <c r="BE11" i="2"/>
  <c r="BD11" i="2"/>
  <c r="BC11" i="2"/>
  <c r="BB11" i="2"/>
  <c r="AY11" i="2"/>
  <c r="AX11" i="2"/>
  <c r="AW11" i="2"/>
  <c r="AV11" i="2"/>
  <c r="AU11" i="2"/>
  <c r="AT11" i="2"/>
  <c r="AS11" i="2"/>
  <c r="AR11" i="2"/>
  <c r="AO11" i="2"/>
  <c r="AN11" i="2"/>
  <c r="AM11" i="2"/>
  <c r="AL11" i="2"/>
  <c r="AK11" i="2"/>
  <c r="AI11" i="2"/>
  <c r="AJ11" i="2"/>
  <c r="AH11" i="2"/>
  <c r="CP10" i="2"/>
  <c r="CF10" i="2"/>
  <c r="BV10" i="2"/>
  <c r="BL10" i="2"/>
  <c r="BB10" i="2"/>
  <c r="AR10" i="2"/>
  <c r="AH10" i="2"/>
  <c r="X10" i="2"/>
  <c r="G64" i="1"/>
  <c r="G48" i="1"/>
  <c r="G40" i="1"/>
  <c r="AP12" i="2" l="1"/>
  <c r="CD12" i="2"/>
  <c r="CE39" i="2" s="1"/>
  <c r="BL65" i="2"/>
  <c r="BV65" i="2"/>
  <c r="AZ12" i="2"/>
  <c r="BA60" i="2" s="1"/>
  <c r="BJ12" i="2"/>
  <c r="BT12" i="2"/>
  <c r="BB65" i="2"/>
  <c r="G16" i="1"/>
  <c r="CE55" i="2" l="1"/>
  <c r="CE42" i="2"/>
  <c r="CE37" i="2"/>
  <c r="BA21" i="2"/>
  <c r="BA36" i="2"/>
  <c r="BA32" i="2"/>
  <c r="BA58" i="2"/>
  <c r="BA23" i="2"/>
  <c r="BA19" i="2"/>
  <c r="BA30" i="2"/>
  <c r="BA28" i="2"/>
  <c r="BA29" i="2"/>
  <c r="BA18" i="2"/>
  <c r="BA20" i="2"/>
  <c r="BA57" i="2"/>
  <c r="BA59" i="2"/>
  <c r="BA43" i="2"/>
  <c r="BA52" i="2"/>
  <c r="BA56" i="2"/>
  <c r="BA39" i="2"/>
  <c r="BA46" i="2"/>
  <c r="BA45" i="2"/>
  <c r="BA26" i="2"/>
  <c r="BA14" i="2"/>
  <c r="BA16" i="2"/>
  <c r="BA50" i="2"/>
  <c r="BA48" i="2"/>
  <c r="BA41" i="2"/>
  <c r="BA35" i="2"/>
  <c r="BA42" i="2"/>
  <c r="BA37" i="2"/>
  <c r="CE51" i="2"/>
  <c r="BK31" i="2"/>
  <c r="BA51" i="2"/>
  <c r="BA44" i="2"/>
  <c r="BA33" i="2"/>
  <c r="BA27" i="2"/>
  <c r="BA34" i="2"/>
  <c r="BA17" i="2"/>
  <c r="CE22" i="2"/>
  <c r="CE28" i="2"/>
  <c r="CE50" i="2"/>
  <c r="CE33" i="2"/>
  <c r="BK46" i="2"/>
  <c r="CE60" i="2"/>
  <c r="CE36" i="2"/>
  <c r="BK32" i="2"/>
  <c r="CE15" i="2"/>
  <c r="CE43" i="2"/>
  <c r="BL13" i="2"/>
  <c r="BL66" i="2" s="1"/>
  <c r="BU63" i="2"/>
  <c r="BU62" i="2"/>
  <c r="BU61" i="2"/>
  <c r="BK63" i="2"/>
  <c r="BK61" i="2"/>
  <c r="BK62" i="2"/>
  <c r="BV13" i="2"/>
  <c r="BV66" i="2" s="1"/>
  <c r="CE62" i="2"/>
  <c r="CE61" i="2"/>
  <c r="CE63" i="2"/>
  <c r="AR13" i="2"/>
  <c r="BA62" i="2"/>
  <c r="BA61" i="2"/>
  <c r="BA63" i="2"/>
  <c r="AH13" i="2"/>
  <c r="AQ63" i="2"/>
  <c r="AQ62" i="2"/>
  <c r="AQ61" i="2"/>
  <c r="CE34" i="2"/>
  <c r="CE53" i="2"/>
  <c r="CE21" i="2"/>
  <c r="CE52" i="2"/>
  <c r="BK42" i="2"/>
  <c r="BK27" i="2"/>
  <c r="CE54" i="2"/>
  <c r="CE26" i="2"/>
  <c r="CE47" i="2"/>
  <c r="CE45" i="2"/>
  <c r="CE17" i="2"/>
  <c r="CE44" i="2"/>
  <c r="CE58" i="2"/>
  <c r="BK59" i="2"/>
  <c r="BK58" i="2"/>
  <c r="BA55" i="2"/>
  <c r="BA40" i="2"/>
  <c r="BA24" i="2"/>
  <c r="BA49" i="2"/>
  <c r="BA47" i="2"/>
  <c r="BA31" i="2"/>
  <c r="BA15" i="2"/>
  <c r="BA54" i="2"/>
  <c r="BA38" i="2"/>
  <c r="BA22" i="2"/>
  <c r="BA53" i="2"/>
  <c r="CE24" i="2"/>
  <c r="BA25" i="2"/>
  <c r="CE57" i="2"/>
  <c r="CE38" i="2"/>
  <c r="CE18" i="2"/>
  <c r="CE27" i="2"/>
  <c r="CE49" i="2"/>
  <c r="CE29" i="2"/>
  <c r="CE59" i="2"/>
  <c r="CE40" i="2"/>
  <c r="CE20" i="2"/>
  <c r="CE19" i="2"/>
  <c r="BK14" i="2"/>
  <c r="BK41" i="2"/>
  <c r="BU14" i="2"/>
  <c r="BU50" i="2"/>
  <c r="BU51" i="2"/>
  <c r="BU41" i="2"/>
  <c r="BU15" i="2"/>
  <c r="BU48" i="2"/>
  <c r="BU47" i="2"/>
  <c r="BU46" i="2"/>
  <c r="BU37" i="2"/>
  <c r="CE46" i="2"/>
  <c r="CE30" i="2"/>
  <c r="CE14" i="2"/>
  <c r="CE35" i="2"/>
  <c r="CE56" i="2"/>
  <c r="CE41" i="2"/>
  <c r="CE25" i="2"/>
  <c r="CE23" i="2"/>
  <c r="CE48" i="2"/>
  <c r="CE32" i="2"/>
  <c r="CE16" i="2"/>
  <c r="CE31" i="2"/>
  <c r="BU19" i="2"/>
  <c r="BU18" i="2"/>
  <c r="BU55" i="2"/>
  <c r="BK28" i="2"/>
  <c r="BK45" i="2"/>
  <c r="BK21" i="2"/>
  <c r="AQ53" i="2"/>
  <c r="AQ21" i="2"/>
  <c r="AQ40" i="2"/>
  <c r="AQ30" i="2"/>
  <c r="AQ39" i="2"/>
  <c r="AQ57" i="2"/>
  <c r="AQ49" i="2"/>
  <c r="AQ17" i="2"/>
  <c r="AQ36" i="2"/>
  <c r="AQ18" i="2"/>
  <c r="AQ35" i="2"/>
  <c r="AQ50" i="2"/>
  <c r="AQ45" i="2"/>
  <c r="AQ38" i="2"/>
  <c r="AQ32" i="2"/>
  <c r="AQ31" i="2"/>
  <c r="AQ46" i="2"/>
  <c r="AQ41" i="2"/>
  <c r="AQ59" i="2"/>
  <c r="AQ28" i="2"/>
  <c r="AQ58" i="2"/>
  <c r="AQ27" i="2"/>
  <c r="AQ42" i="2"/>
  <c r="AQ37" i="2"/>
  <c r="AQ55" i="2"/>
  <c r="AQ24" i="2"/>
  <c r="AQ23" i="2"/>
  <c r="AQ34" i="2"/>
  <c r="AQ51" i="2"/>
  <c r="AQ52" i="2"/>
  <c r="AQ20" i="2"/>
  <c r="AQ19" i="2"/>
  <c r="AQ60" i="2"/>
  <c r="AQ29" i="2"/>
  <c r="AQ48" i="2"/>
  <c r="AQ16" i="2"/>
  <c r="AQ47" i="2"/>
  <c r="AQ15" i="2"/>
  <c r="AQ22" i="2"/>
  <c r="AQ33" i="2"/>
  <c r="AQ26" i="2"/>
  <c r="AQ56" i="2"/>
  <c r="AQ25" i="2"/>
  <c r="AQ44" i="2"/>
  <c r="AQ54" i="2"/>
  <c r="AQ43" i="2"/>
  <c r="AQ14" i="2"/>
  <c r="BK34" i="2"/>
  <c r="BK52" i="2"/>
  <c r="BK20" i="2"/>
  <c r="BK38" i="2"/>
  <c r="BK55" i="2"/>
  <c r="BK24" i="2"/>
  <c r="BK53" i="2"/>
  <c r="BK35" i="2"/>
  <c r="BK17" i="2"/>
  <c r="BK49" i="2"/>
  <c r="BK37" i="2"/>
  <c r="BK39" i="2"/>
  <c r="BK57" i="2"/>
  <c r="BK26" i="2"/>
  <c r="BK44" i="2"/>
  <c r="BK30" i="2"/>
  <c r="BK48" i="2"/>
  <c r="BK16" i="2"/>
  <c r="BK60" i="2"/>
  <c r="BK43" i="2"/>
  <c r="BK25" i="2"/>
  <c r="BK56" i="2"/>
  <c r="BK15" i="2"/>
  <c r="BK47" i="2"/>
  <c r="BK50" i="2"/>
  <c r="BK18" i="2"/>
  <c r="BK36" i="2"/>
  <c r="BK54" i="2"/>
  <c r="BK22" i="2"/>
  <c r="BK40" i="2"/>
  <c r="BK29" i="2"/>
  <c r="BK19" i="2"/>
  <c r="BK51" i="2"/>
  <c r="BK33" i="2"/>
  <c r="BB13" i="2"/>
  <c r="BB66" i="2" s="1"/>
  <c r="BK23" i="2"/>
  <c r="BU35" i="2"/>
  <c r="BU16" i="2"/>
  <c r="BU34" i="2"/>
  <c r="BU56" i="2"/>
  <c r="BU25" i="2"/>
  <c r="BU32" i="2"/>
  <c r="BU31" i="2"/>
  <c r="BU30" i="2"/>
  <c r="BU53" i="2"/>
  <c r="BU21" i="2"/>
  <c r="BU24" i="2"/>
  <c r="BU58" i="2"/>
  <c r="BU43" i="2"/>
  <c r="BU27" i="2"/>
  <c r="BU52" i="2"/>
  <c r="BU57" i="2"/>
  <c r="BU42" i="2"/>
  <c r="BU26" i="2"/>
  <c r="BU40" i="2"/>
  <c r="BU49" i="2"/>
  <c r="BU33" i="2"/>
  <c r="BU17" i="2"/>
  <c r="BU44" i="2"/>
  <c r="BU20" i="2"/>
  <c r="BU39" i="2"/>
  <c r="BU23" i="2"/>
  <c r="BU28" i="2"/>
  <c r="BU54" i="2"/>
  <c r="BU38" i="2"/>
  <c r="BU22" i="2"/>
  <c r="BU60" i="2"/>
  <c r="BU45" i="2"/>
  <c r="BU29" i="2"/>
  <c r="BU59" i="2"/>
  <c r="BU36" i="2"/>
  <c r="G88" i="1"/>
  <c r="G80" i="1"/>
  <c r="G72" i="1"/>
  <c r="G56" i="1"/>
  <c r="G32" i="1"/>
  <c r="G24" i="1"/>
  <c r="L15" i="2"/>
  <c r="CZ15" i="2" s="1"/>
  <c r="L16" i="2"/>
  <c r="CZ16" i="2" s="1"/>
  <c r="L17" i="2"/>
  <c r="CZ17" i="2" s="1"/>
  <c r="L18" i="2"/>
  <c r="CZ18" i="2" s="1"/>
  <c r="L19" i="2"/>
  <c r="CZ19" i="2" s="1"/>
  <c r="L20" i="2"/>
  <c r="CZ20" i="2" s="1"/>
  <c r="L21" i="2"/>
  <c r="CZ21" i="2" s="1"/>
  <c r="L22" i="2"/>
  <c r="CZ22" i="2" s="1"/>
  <c r="L23" i="2"/>
  <c r="CZ23" i="2" s="1"/>
  <c r="L24" i="2"/>
  <c r="CZ24" i="2" s="1"/>
  <c r="L25" i="2"/>
  <c r="CZ25" i="2" s="1"/>
  <c r="L26" i="2"/>
  <c r="CZ26" i="2" s="1"/>
  <c r="L27" i="2"/>
  <c r="CZ27" i="2" s="1"/>
  <c r="L28" i="2"/>
  <c r="CZ28" i="2" s="1"/>
  <c r="L29" i="2"/>
  <c r="CZ29" i="2" s="1"/>
  <c r="L30" i="2"/>
  <c r="CZ30" i="2" s="1"/>
  <c r="L31" i="2"/>
  <c r="CZ31" i="2" s="1"/>
  <c r="L32" i="2"/>
  <c r="CZ32" i="2" s="1"/>
  <c r="L33" i="2"/>
  <c r="CZ33" i="2" s="1"/>
  <c r="L34" i="2"/>
  <c r="CZ34" i="2" s="1"/>
  <c r="L35" i="2"/>
  <c r="CZ35" i="2" s="1"/>
  <c r="L36" i="2"/>
  <c r="CZ36" i="2" s="1"/>
  <c r="L37" i="2"/>
  <c r="CZ37" i="2" s="1"/>
  <c r="L38" i="2"/>
  <c r="CZ38" i="2" s="1"/>
  <c r="L39" i="2"/>
  <c r="CZ39" i="2" s="1"/>
  <c r="L40" i="2"/>
  <c r="CZ40" i="2" s="1"/>
  <c r="L41" i="2"/>
  <c r="CZ41" i="2" s="1"/>
  <c r="L42" i="2"/>
  <c r="CZ42" i="2" s="1"/>
  <c r="L43" i="2"/>
  <c r="CZ43" i="2" s="1"/>
  <c r="L44" i="2"/>
  <c r="CZ44" i="2" s="1"/>
  <c r="L45" i="2"/>
  <c r="CZ45" i="2" s="1"/>
  <c r="L46" i="2"/>
  <c r="CZ46" i="2" s="1"/>
  <c r="L47" i="2"/>
  <c r="CZ47" i="2" s="1"/>
  <c r="L48" i="2"/>
  <c r="CZ48" i="2" s="1"/>
  <c r="L49" i="2"/>
  <c r="CZ49" i="2" s="1"/>
  <c r="L50" i="2"/>
  <c r="CZ50" i="2" s="1"/>
  <c r="L51" i="2"/>
  <c r="CZ51" i="2" s="1"/>
  <c r="L52" i="2"/>
  <c r="CZ52" i="2" s="1"/>
  <c r="L53" i="2"/>
  <c r="CZ53" i="2" s="1"/>
  <c r="L54" i="2"/>
  <c r="CZ54" i="2" s="1"/>
  <c r="L55" i="2"/>
  <c r="CZ55" i="2" s="1"/>
  <c r="L56" i="2"/>
  <c r="CZ56" i="2" s="1"/>
  <c r="L57" i="2"/>
  <c r="CZ57" i="2" s="1"/>
  <c r="L58" i="2"/>
  <c r="CZ58" i="2" s="1"/>
  <c r="L59" i="2"/>
  <c r="CZ59" i="2" s="1"/>
  <c r="CZ60" i="2"/>
  <c r="CZ14" i="2"/>
  <c r="CW64" i="2"/>
  <c r="CV64" i="2"/>
  <c r="CU64" i="2"/>
  <c r="CT64" i="2"/>
  <c r="CS64" i="2"/>
  <c r="CR64" i="2"/>
  <c r="CQ64" i="2"/>
  <c r="CP64" i="2"/>
  <c r="CM64" i="2"/>
  <c r="CL64" i="2"/>
  <c r="CK64" i="2"/>
  <c r="CJ64" i="2"/>
  <c r="CI64" i="2"/>
  <c r="CH64" i="2"/>
  <c r="CG64" i="2"/>
  <c r="CF64" i="2"/>
  <c r="AY64" i="2"/>
  <c r="AX64" i="2"/>
  <c r="AW64" i="2"/>
  <c r="AV64" i="2"/>
  <c r="AU64" i="2"/>
  <c r="AT64" i="2"/>
  <c r="AS64" i="2"/>
  <c r="AO64" i="2"/>
  <c r="AN64" i="2"/>
  <c r="AM64" i="2"/>
  <c r="AL64" i="2"/>
  <c r="AK64" i="2"/>
  <c r="AJ64" i="2"/>
  <c r="AI64" i="2"/>
  <c r="AH64" i="2"/>
  <c r="AE64" i="2"/>
  <c r="AD64" i="2"/>
  <c r="AC64" i="2"/>
  <c r="AB64" i="2"/>
  <c r="AA64" i="2"/>
  <c r="Z64" i="2"/>
  <c r="Y64" i="2"/>
  <c r="X64" i="2"/>
  <c r="U64" i="2"/>
  <c r="T64" i="2"/>
  <c r="S64" i="2"/>
  <c r="R64" i="2"/>
  <c r="Q64" i="2"/>
  <c r="P64" i="2"/>
  <c r="O64" i="2"/>
  <c r="N64" i="2"/>
  <c r="E64" i="2"/>
  <c r="F64" i="2"/>
  <c r="G64" i="2"/>
  <c r="H64" i="2"/>
  <c r="I64" i="2"/>
  <c r="J64" i="2"/>
  <c r="K64" i="2"/>
  <c r="D64" i="2"/>
  <c r="CW12" i="2"/>
  <c r="CW11" i="2"/>
  <c r="CU12" i="2"/>
  <c r="CT12" i="2"/>
  <c r="CU11" i="2"/>
  <c r="CT11" i="2"/>
  <c r="CS12" i="2"/>
  <c r="CS11" i="2"/>
  <c r="CV12" i="2"/>
  <c r="CR12" i="2"/>
  <c r="CV11" i="2"/>
  <c r="CR11" i="2"/>
  <c r="CQ12" i="2"/>
  <c r="CQ11" i="2"/>
  <c r="CP12" i="2"/>
  <c r="CP11" i="2"/>
  <c r="CM12" i="2"/>
  <c r="CM11" i="2"/>
  <c r="CL12" i="2"/>
  <c r="CL11" i="2"/>
  <c r="CK12" i="2"/>
  <c r="CK11" i="2"/>
  <c r="CJ12" i="2"/>
  <c r="CJ11" i="2"/>
  <c r="CI12" i="2"/>
  <c r="CI11" i="2"/>
  <c r="CH12" i="2"/>
  <c r="CH11" i="2"/>
  <c r="CG12" i="2"/>
  <c r="CG11" i="2"/>
  <c r="CF12" i="2"/>
  <c r="CF11" i="2"/>
  <c r="AE12" i="2"/>
  <c r="AE11" i="2"/>
  <c r="AD12" i="2"/>
  <c r="AD11" i="2"/>
  <c r="AC12" i="2"/>
  <c r="AC11" i="2"/>
  <c r="AB12" i="2"/>
  <c r="AB11" i="2"/>
  <c r="AA12" i="2"/>
  <c r="AA11" i="2"/>
  <c r="Z12" i="2"/>
  <c r="Z11" i="2"/>
  <c r="Y12" i="2"/>
  <c r="Y11" i="2"/>
  <c r="X12" i="2"/>
  <c r="U12" i="2"/>
  <c r="X11" i="2"/>
  <c r="U11" i="2"/>
  <c r="T12" i="2"/>
  <c r="S12" i="2"/>
  <c r="R12" i="2"/>
  <c r="Q12" i="2"/>
  <c r="P12" i="2"/>
  <c r="O12" i="2"/>
  <c r="N12" i="2"/>
  <c r="T11" i="2"/>
  <c r="S11" i="2"/>
  <c r="R11" i="2"/>
  <c r="Q11" i="2"/>
  <c r="P11" i="2"/>
  <c r="O11" i="2"/>
  <c r="N11" i="2"/>
  <c r="K12" i="2"/>
  <c r="K11" i="2"/>
  <c r="J12" i="2"/>
  <c r="I12" i="2"/>
  <c r="H12" i="2"/>
  <c r="D12" i="2"/>
  <c r="J11" i="2"/>
  <c r="I11" i="2"/>
  <c r="H11" i="2"/>
  <c r="G11" i="2"/>
  <c r="F11" i="2"/>
  <c r="E11" i="2"/>
  <c r="D11" i="2"/>
  <c r="G12" i="2"/>
  <c r="F12" i="2"/>
  <c r="E12" i="2"/>
  <c r="BA68" i="2" l="1"/>
  <c r="BD68" i="2"/>
  <c r="AP68" i="2"/>
  <c r="CB68" i="2"/>
  <c r="BW68" i="2"/>
  <c r="BU68" i="2"/>
  <c r="CC68" i="2"/>
  <c r="BJ68" i="2"/>
  <c r="BX68" i="2"/>
  <c r="CA68" i="2"/>
  <c r="CD68" i="2"/>
  <c r="BY68" i="2"/>
  <c r="CE68" i="2"/>
  <c r="BZ68" i="2"/>
  <c r="BG68" i="2"/>
  <c r="L12" i="2"/>
  <c r="CF65" i="2"/>
  <c r="CZ64" i="2"/>
  <c r="BQ68" i="2"/>
  <c r="BK68" i="2"/>
  <c r="BE68" i="2"/>
  <c r="BH68" i="2"/>
  <c r="BI68" i="2"/>
  <c r="BC68" i="2"/>
  <c r="BF68" i="2"/>
  <c r="BS68" i="2"/>
  <c r="AF12" i="2"/>
  <c r="AG32" i="2" s="1"/>
  <c r="BO68" i="2"/>
  <c r="CX12" i="2"/>
  <c r="BM68" i="2"/>
  <c r="BT68" i="2"/>
  <c r="BN68" i="2"/>
  <c r="BR68" i="2"/>
  <c r="CN12" i="2"/>
  <c r="BP68" i="2"/>
  <c r="G96" i="1"/>
  <c r="D65" i="2"/>
  <c r="AH65" i="2"/>
  <c r="CP65" i="2"/>
  <c r="AR65" i="2"/>
  <c r="X65" i="2"/>
  <c r="N65" i="2"/>
  <c r="V12" i="2"/>
  <c r="AG37" i="2" l="1"/>
  <c r="AG30" i="2"/>
  <c r="AG42" i="2"/>
  <c r="W62" i="2"/>
  <c r="W61" i="2"/>
  <c r="W63" i="2"/>
  <c r="M62" i="2"/>
  <c r="M61" i="2"/>
  <c r="M63" i="2"/>
  <c r="AG31" i="2"/>
  <c r="AG61" i="2"/>
  <c r="AG63" i="2"/>
  <c r="AG62" i="2"/>
  <c r="CF13" i="2"/>
  <c r="CF66" i="2" s="1"/>
  <c r="CO61" i="2"/>
  <c r="CO62" i="2"/>
  <c r="CO63" i="2"/>
  <c r="CO45" i="2"/>
  <c r="CY19" i="2"/>
  <c r="CY61" i="2"/>
  <c r="CY63" i="2"/>
  <c r="CY62" i="2"/>
  <c r="AG28" i="2"/>
  <c r="AG49" i="2"/>
  <c r="CO42" i="2"/>
  <c r="CO52" i="2"/>
  <c r="CO28" i="2"/>
  <c r="AG25" i="2"/>
  <c r="AG20" i="2"/>
  <c r="AG50" i="2"/>
  <c r="CO29" i="2"/>
  <c r="CO46" i="2"/>
  <c r="AG58" i="2"/>
  <c r="AG54" i="2"/>
  <c r="AG45" i="2"/>
  <c r="CY20" i="2"/>
  <c r="AG55" i="2"/>
  <c r="AG26" i="2"/>
  <c r="AG21" i="2"/>
  <c r="AG38" i="2"/>
  <c r="AG33" i="2"/>
  <c r="AG16" i="2"/>
  <c r="AG34" i="2"/>
  <c r="AG29" i="2"/>
  <c r="CO44" i="2"/>
  <c r="CO36" i="2"/>
  <c r="CO47" i="2"/>
  <c r="AG56" i="2"/>
  <c r="AG40" i="2"/>
  <c r="AG23" i="2"/>
  <c r="AG27" i="2"/>
  <c r="AG52" i="2"/>
  <c r="AG39" i="2"/>
  <c r="AG22" i="2"/>
  <c r="AG17" i="2"/>
  <c r="AG51" i="2"/>
  <c r="AG18" i="2"/>
  <c r="AG59" i="2"/>
  <c r="AG47" i="2"/>
  <c r="AG14" i="2"/>
  <c r="AG43" i="2"/>
  <c r="CY54" i="2"/>
  <c r="CO60" i="2"/>
  <c r="CO59" i="2"/>
  <c r="AG46" i="2"/>
  <c r="AG41" i="2"/>
  <c r="AG24" i="2"/>
  <c r="AG57" i="2"/>
  <c r="AG53" i="2"/>
  <c r="AG36" i="2"/>
  <c r="AG19" i="2"/>
  <c r="AG15" i="2"/>
  <c r="AG48" i="2"/>
  <c r="AG35" i="2"/>
  <c r="AG60" i="2"/>
  <c r="AG44" i="2"/>
  <c r="X13" i="2"/>
  <c r="D13" i="2"/>
  <c r="CY41" i="2"/>
  <c r="CY24" i="2"/>
  <c r="CY31" i="2"/>
  <c r="CY53" i="2"/>
  <c r="CY57" i="2"/>
  <c r="CY43" i="2"/>
  <c r="CY49" i="2"/>
  <c r="CO35" i="2"/>
  <c r="CO21" i="2"/>
  <c r="CO25" i="2"/>
  <c r="CO54" i="2"/>
  <c r="CO39" i="2"/>
  <c r="CO58" i="2"/>
  <c r="CO15" i="2"/>
  <c r="CO19" i="2"/>
  <c r="CO48" i="2"/>
  <c r="CO37" i="2"/>
  <c r="CO50" i="2"/>
  <c r="CO38" i="2"/>
  <c r="CO32" i="2"/>
  <c r="CY42" i="2"/>
  <c r="CY38" i="2"/>
  <c r="CY51" i="2"/>
  <c r="CY16" i="2"/>
  <c r="CY40" i="2"/>
  <c r="CY60" i="2"/>
  <c r="CY22" i="2"/>
  <c r="CY36" i="2"/>
  <c r="CY46" i="2"/>
  <c r="CY34" i="2"/>
  <c r="CY14" i="2"/>
  <c r="CP13" i="2"/>
  <c r="CY55" i="2"/>
  <c r="CY44" i="2"/>
  <c r="CY39" i="2"/>
  <c r="CY50" i="2"/>
  <c r="CY21" i="2"/>
  <c r="CY17" i="2"/>
  <c r="CY58" i="2"/>
  <c r="CY45" i="2"/>
  <c r="CY32" i="2"/>
  <c r="CY56" i="2"/>
  <c r="CY30" i="2"/>
  <c r="CY52" i="2"/>
  <c r="CY28" i="2"/>
  <c r="CY23" i="2"/>
  <c r="M20" i="2"/>
  <c r="CO49" i="2"/>
  <c r="CO22" i="2"/>
  <c r="CO34" i="2"/>
  <c r="CO20" i="2"/>
  <c r="CO57" i="2"/>
  <c r="CO33" i="2"/>
  <c r="CO55" i="2"/>
  <c r="CO56" i="2"/>
  <c r="CO43" i="2"/>
  <c r="CO30" i="2"/>
  <c r="CO16" i="2"/>
  <c r="CY47" i="2"/>
  <c r="CY33" i="2"/>
  <c r="CY26" i="2"/>
  <c r="CY27" i="2"/>
  <c r="CY29" i="2"/>
  <c r="CY59" i="2"/>
  <c r="CY15" i="2"/>
  <c r="CY25" i="2"/>
  <c r="CY48" i="2"/>
  <c r="CY18" i="2"/>
  <c r="CY35" i="2"/>
  <c r="CY37" i="2"/>
  <c r="CO23" i="2"/>
  <c r="CO17" i="2"/>
  <c r="CO40" i="2"/>
  <c r="CO31" i="2"/>
  <c r="CO18" i="2"/>
  <c r="CO53" i="2"/>
  <c r="CO26" i="2"/>
  <c r="CO51" i="2"/>
  <c r="CO24" i="2"/>
  <c r="CO41" i="2"/>
  <c r="CO27" i="2"/>
  <c r="CO14" i="2"/>
  <c r="N13" i="2"/>
  <c r="N66" i="2" s="1"/>
  <c r="W25" i="2"/>
  <c r="W14" i="2"/>
  <c r="W30" i="2"/>
  <c r="W46" i="2"/>
  <c r="W53" i="2"/>
  <c r="W27" i="2"/>
  <c r="W43" i="2"/>
  <c r="W58" i="2"/>
  <c r="W45" i="2"/>
  <c r="W24" i="2"/>
  <c r="W40" i="2"/>
  <c r="W55" i="2"/>
  <c r="W33" i="2"/>
  <c r="W37" i="2"/>
  <c r="W18" i="2"/>
  <c r="W34" i="2"/>
  <c r="W50" i="2"/>
  <c r="W17" i="2"/>
  <c r="W15" i="2"/>
  <c r="W31" i="2"/>
  <c r="W47" i="2"/>
  <c r="W60" i="2"/>
  <c r="W28" i="2"/>
  <c r="W44" i="2"/>
  <c r="W59" i="2"/>
  <c r="W26" i="2"/>
  <c r="W39" i="2"/>
  <c r="W20" i="2"/>
  <c r="W52" i="2"/>
  <c r="W49" i="2"/>
  <c r="W22" i="2"/>
  <c r="W38" i="2"/>
  <c r="W54" i="2"/>
  <c r="W29" i="2"/>
  <c r="W19" i="2"/>
  <c r="W35" i="2"/>
  <c r="W51" i="2"/>
  <c r="W21" i="2"/>
  <c r="W16" i="2"/>
  <c r="W32" i="2"/>
  <c r="W48" i="2"/>
  <c r="W56" i="2"/>
  <c r="W42" i="2"/>
  <c r="W57" i="2"/>
  <c r="W41" i="2"/>
  <c r="W23" i="2"/>
  <c r="W36" i="2"/>
  <c r="CZ12" i="2"/>
  <c r="M30" i="2"/>
  <c r="M17" i="2"/>
  <c r="M50" i="2"/>
  <c r="M52" i="2"/>
  <c r="M37" i="2"/>
  <c r="M23" i="2"/>
  <c r="M56" i="2"/>
  <c r="M43" i="2"/>
  <c r="M28" i="2"/>
  <c r="M21" i="2"/>
  <c r="M41" i="2"/>
  <c r="M34" i="2"/>
  <c r="M54" i="2"/>
  <c r="M27" i="2"/>
  <c r="M47" i="2"/>
  <c r="M24" i="2"/>
  <c r="M55" i="2"/>
  <c r="M40" i="2"/>
  <c r="M25" i="2"/>
  <c r="M49" i="2"/>
  <c r="M18" i="2"/>
  <c r="M38" i="2"/>
  <c r="M31" i="2"/>
  <c r="M32" i="2"/>
  <c r="M14" i="2"/>
  <c r="M48" i="2"/>
  <c r="M33" i="2"/>
  <c r="M53" i="2"/>
  <c r="M22" i="2"/>
  <c r="M46" i="2"/>
  <c r="M15" i="2"/>
  <c r="M39" i="2"/>
  <c r="M58" i="2"/>
  <c r="M36" i="2"/>
  <c r="AH66" i="2"/>
  <c r="M59" i="2"/>
  <c r="M29" i="2"/>
  <c r="M45" i="2"/>
  <c r="M60" i="2"/>
  <c r="M26" i="2"/>
  <c r="M42" i="2"/>
  <c r="M57" i="2"/>
  <c r="M19" i="2"/>
  <c r="M35" i="2"/>
  <c r="M51" i="2"/>
  <c r="M16" i="2"/>
  <c r="M44" i="2"/>
  <c r="AR66" i="2"/>
  <c r="DA14" i="2" l="1"/>
  <c r="DB14" i="2" s="1"/>
  <c r="DA61" i="2"/>
  <c r="DB61" i="2" s="1"/>
  <c r="DA63" i="2"/>
  <c r="DB63" i="2" s="1"/>
  <c r="DA62" i="2"/>
  <c r="DB62" i="2" s="1"/>
  <c r="CT68" i="2"/>
  <c r="CZ13" i="2"/>
  <c r="CZ66" i="2" s="1"/>
  <c r="CP66" i="2"/>
  <c r="CJ68" i="2"/>
  <c r="DA15" i="2"/>
  <c r="DB15" i="2" s="1"/>
  <c r="DA19" i="2"/>
  <c r="DB19" i="2" s="1"/>
  <c r="S68" i="2"/>
  <c r="E68" i="2"/>
  <c r="X66" i="2"/>
  <c r="CO68" i="2"/>
  <c r="CK68" i="2"/>
  <c r="CG68" i="2"/>
  <c r="CN68" i="2"/>
  <c r="CM68" i="2"/>
  <c r="CI68" i="2"/>
  <c r="CH68" i="2"/>
  <c r="CL68" i="2"/>
  <c r="AX68" i="2"/>
  <c r="AT68" i="2"/>
  <c r="AY68" i="2"/>
  <c r="AW68" i="2"/>
  <c r="AS68" i="2"/>
  <c r="AZ68" i="2"/>
  <c r="AV68" i="2"/>
  <c r="AU68" i="2"/>
  <c r="CY68" i="2"/>
  <c r="CU68" i="2"/>
  <c r="CQ68" i="2"/>
  <c r="CX68" i="2"/>
  <c r="CW68" i="2"/>
  <c r="CS68" i="2"/>
  <c r="CV68" i="2"/>
  <c r="CR68" i="2"/>
  <c r="K68" i="2"/>
  <c r="G68" i="2"/>
  <c r="F68" i="2"/>
  <c r="J68" i="2"/>
  <c r="M68" i="2"/>
  <c r="I68" i="2"/>
  <c r="L68" i="2"/>
  <c r="H68" i="2"/>
  <c r="V68" i="2"/>
  <c r="U68" i="2"/>
  <c r="T68" i="2"/>
  <c r="P68" i="2"/>
  <c r="R68" i="2"/>
  <c r="W68" i="2"/>
  <c r="O68" i="2"/>
  <c r="Q68" i="2"/>
  <c r="AF68" i="2"/>
  <c r="AB68" i="2"/>
  <c r="AE68" i="2"/>
  <c r="AD68" i="2"/>
  <c r="Z68" i="2"/>
  <c r="AA68" i="2"/>
  <c r="AG68" i="2"/>
  <c r="AC68" i="2"/>
  <c r="Y68" i="2"/>
  <c r="AO68" i="2"/>
  <c r="AN68" i="2"/>
  <c r="AQ68" i="2"/>
  <c r="AM68" i="2"/>
  <c r="AI68" i="2"/>
  <c r="AJ68" i="2"/>
  <c r="AL68" i="2"/>
  <c r="AK68" i="2"/>
  <c r="D66" i="2"/>
  <c r="DA21" i="2"/>
  <c r="DB21" i="2" s="1"/>
  <c r="DA35" i="2"/>
  <c r="DB35" i="2" s="1"/>
  <c r="DA48" i="2"/>
  <c r="DB48" i="2" s="1"/>
  <c r="DA23" i="2"/>
  <c r="DB23" i="2" s="1"/>
  <c r="DA36" i="2"/>
  <c r="DB36" i="2" s="1"/>
  <c r="DA42" i="2"/>
  <c r="DB42" i="2" s="1"/>
  <c r="DA53" i="2"/>
  <c r="DB53" i="2" s="1"/>
  <c r="DA22" i="2"/>
  <c r="DB22" i="2" s="1"/>
  <c r="DA33" i="2"/>
  <c r="DB33" i="2" s="1"/>
  <c r="DA16" i="2"/>
  <c r="DB16" i="2" s="1"/>
  <c r="DA54" i="2"/>
  <c r="DB54" i="2" s="1"/>
  <c r="DA49" i="2"/>
  <c r="DB49" i="2" s="1"/>
  <c r="DA17" i="2"/>
  <c r="DB17" i="2" s="1"/>
  <c r="DA32" i="2"/>
  <c r="DB32" i="2" s="1"/>
  <c r="DA51" i="2"/>
  <c r="DB51" i="2" s="1"/>
  <c r="DA38" i="2"/>
  <c r="DB38" i="2" s="1"/>
  <c r="DA37" i="2"/>
  <c r="DB37" i="2" s="1"/>
  <c r="DA52" i="2"/>
  <c r="DB52" i="2" s="1"/>
  <c r="DA20" i="2"/>
  <c r="DB20" i="2" s="1"/>
  <c r="DA39" i="2"/>
  <c r="DB39" i="2" s="1"/>
  <c r="DA57" i="2"/>
  <c r="DB57" i="2" s="1"/>
  <c r="DA26" i="2"/>
  <c r="DB26" i="2" s="1"/>
  <c r="DA60" i="2"/>
  <c r="DB60" i="2" s="1"/>
  <c r="DA29" i="2"/>
  <c r="DB29" i="2" s="1"/>
  <c r="DA59" i="2"/>
  <c r="DB59" i="2" s="1"/>
  <c r="DA28" i="2"/>
  <c r="DB28" i="2" s="1"/>
  <c r="DA31" i="2"/>
  <c r="DB31" i="2" s="1"/>
  <c r="DA50" i="2"/>
  <c r="DB50" i="2" s="1"/>
  <c r="DA34" i="2"/>
  <c r="DB34" i="2" s="1"/>
  <c r="DA56" i="2"/>
  <c r="DB56" i="2" s="1"/>
  <c r="DA41" i="2"/>
  <c r="DB41" i="2" s="1"/>
  <c r="DA25" i="2"/>
  <c r="DB25" i="2" s="1"/>
  <c r="DA55" i="2"/>
  <c r="DB55" i="2" s="1"/>
  <c r="DA40" i="2"/>
  <c r="DB40" i="2" s="1"/>
  <c r="DA24" i="2"/>
  <c r="DB24" i="2" s="1"/>
  <c r="DA58" i="2"/>
  <c r="DB58" i="2" s="1"/>
  <c r="DA43" i="2"/>
  <c r="DB43" i="2" s="1"/>
  <c r="DA27" i="2"/>
  <c r="DB27" i="2" s="1"/>
  <c r="DA46" i="2"/>
  <c r="DB46" i="2" s="1"/>
  <c r="DA30" i="2"/>
  <c r="DB30" i="2" s="1"/>
  <c r="DA45" i="2"/>
  <c r="DB45" i="2" s="1"/>
  <c r="DA44" i="2"/>
  <c r="DB44" i="2" s="1"/>
  <c r="DA47" i="2"/>
  <c r="DB47" i="2" s="1"/>
  <c r="DA18" i="2"/>
  <c r="DB18" i="2" s="1"/>
  <c r="L74" i="2" l="1"/>
  <c r="D74" i="2"/>
  <c r="J74" i="2"/>
  <c r="K74" i="2"/>
  <c r="E74" i="2"/>
  <c r="I74" i="2"/>
  <c r="F74" i="2"/>
  <c r="H74" i="2"/>
  <c r="G74" i="2"/>
</calcChain>
</file>

<file path=xl/sharedStrings.xml><?xml version="1.0" encoding="utf-8"?>
<sst xmlns="http://schemas.openxmlformats.org/spreadsheetml/2006/main" count="205" uniqueCount="88">
  <si>
    <t xml:space="preserve">Table 1: COURSE LEARNING OUTCOME ASSESSMENT MATRIX </t>
  </si>
  <si>
    <r>
      <t xml:space="preserve">Section A: </t>
    </r>
    <r>
      <rPr>
        <sz val="11"/>
        <color rgb="FF000000"/>
        <rFont val="Times New Roman"/>
        <family val="1"/>
      </rPr>
      <t>Matrix Linking LOs With Various Types Of Assessment Tools</t>
    </r>
    <r>
      <rPr>
        <b/>
        <sz val="11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 xml:space="preserve">                              Term:       2                                                                Academic year:  2021-22</t>
    </r>
  </si>
  <si>
    <r>
      <t xml:space="preserve">Program Title:           B. CE                                             Course Title: Data Science &amp; Analytics </t>
    </r>
    <r>
      <rPr>
        <sz val="10"/>
        <color theme="1"/>
        <rFont val="Times New Roman"/>
        <family val="1"/>
      </rPr>
      <t xml:space="preserve">   </t>
    </r>
    <r>
      <rPr>
        <b/>
        <sz val="10"/>
        <color theme="1"/>
        <rFont val="Times New Roman"/>
        <family val="1"/>
      </rPr>
      <t xml:space="preserve">Course Code: </t>
    </r>
    <r>
      <rPr>
        <sz val="10"/>
        <color theme="1"/>
        <rFont val="Times New Roman"/>
        <family val="1"/>
      </rPr>
      <t xml:space="preserve">   ARTI 506                               </t>
    </r>
    <r>
      <rPr>
        <b/>
        <sz val="10"/>
        <color theme="1"/>
        <rFont val="Times New Roman"/>
        <family val="1"/>
      </rPr>
      <t>CRNs:</t>
    </r>
    <r>
      <rPr>
        <sz val="10"/>
        <color theme="1"/>
        <rFont val="Times New Roman"/>
        <family val="1"/>
      </rPr>
      <t xml:space="preserve"> </t>
    </r>
  </si>
  <si>
    <r>
      <t>Course Assessment Coordinator:  Dr. Mohammed Abdul Salam Gollapalli                                  Instructors:</t>
    </r>
    <r>
      <rPr>
        <sz val="10"/>
        <color theme="1"/>
        <rFont val="Times New Roman"/>
        <family val="1"/>
      </rPr>
      <t xml:space="preserve"> Dr. Mohammed Abdul Salam Gollapalli                         </t>
    </r>
  </si>
  <si>
    <t xml:space="preserve">No. of enrolled students:  50           </t>
  </si>
  <si>
    <r>
      <t>Instructions:</t>
    </r>
    <r>
      <rPr>
        <sz val="10"/>
        <color theme="1"/>
        <rFont val="Times New Roman"/>
        <family val="1"/>
      </rPr>
      <t xml:space="preserve"> </t>
    </r>
  </si>
  <si>
    <r>
      <t xml:space="preserve">1. The </t>
    </r>
    <r>
      <rPr>
        <u/>
        <sz val="10"/>
        <color theme="1"/>
        <rFont val="Times New Roman"/>
        <family val="1"/>
      </rPr>
      <t>coordinator</t>
    </r>
    <r>
      <rPr>
        <sz val="10"/>
        <color theme="1"/>
        <rFont val="Times New Roman"/>
        <family val="1"/>
      </rPr>
      <t xml:space="preserve"> shall list all the learning outcomes in the table below including the assessment tools and the allotted marks.</t>
    </r>
  </si>
  <si>
    <r>
      <t xml:space="preserve">2. Each course should have </t>
    </r>
    <r>
      <rPr>
        <b/>
        <sz val="10"/>
        <color theme="1"/>
        <rFont val="Times New Roman"/>
        <family val="1"/>
      </rPr>
      <t xml:space="preserve">One to Ten </t>
    </r>
    <r>
      <rPr>
        <sz val="10"/>
        <color theme="1"/>
        <rFont val="Times New Roman"/>
        <family val="1"/>
      </rPr>
      <t xml:space="preserve">learning outcomes (please stick to these numbers, no more, no fewer). </t>
    </r>
  </si>
  <si>
    <r>
      <t xml:space="preserve">* </t>
    </r>
    <r>
      <rPr>
        <i/>
        <sz val="12"/>
        <color theme="1"/>
        <rFont val="Times New Roman"/>
        <family val="1"/>
      </rPr>
      <t>Mandatory</t>
    </r>
  </si>
  <si>
    <t xml:space="preserve">3. Arrange the exam questions in the exam sheet according to the domains to make the assessment process easier. </t>
  </si>
  <si>
    <t xml:space="preserve">4. The coordinator shall make sure that all the instructors have a copy of Form 1. </t>
  </si>
  <si>
    <t>Domain</t>
  </si>
  <si>
    <t>LO No.</t>
  </si>
  <si>
    <t>Learning Outcomes (LOs)</t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</si>
  <si>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Assessment Tools</t>
    </r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</si>
  <si>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Marks</t>
    </r>
  </si>
  <si>
    <t>Total</t>
  </si>
  <si>
    <t>KNOWLEDGE</t>
  </si>
  <si>
    <t>Describe what Data Science and analytics is and the skill sets needed to be a data scientist/analytic.</t>
  </si>
  <si>
    <t>MIDTERM</t>
  </si>
  <si>
    <t>FINAL</t>
  </si>
  <si>
    <t>Describe the Data Science Process and how its components interact.</t>
  </si>
  <si>
    <t>QUIZ 1</t>
  </si>
  <si>
    <t>Explain in basic terms what statistical inference means and use designated software to carry out basic statistical modelling and analysis</t>
  </si>
  <si>
    <t>Explain the significance of exploratory data analysis (EDA) and apply basic visualization tools (plots, graphs, summary statistics, etc.) to carry out EDA</t>
  </si>
  <si>
    <t>PARTICIPATION</t>
  </si>
  <si>
    <t>SKILLS</t>
  </si>
  <si>
    <t>Apply machine learning algorithms (Linear Regression, k-Nearest Neighbors (k-NN), k-means, Naive Bayes etc) for predictive modeling to support data analytics.</t>
  </si>
  <si>
    <t>ASSIGNMENT</t>
  </si>
  <si>
    <t>VALUES</t>
  </si>
  <si>
    <t>Demonstrate ability to communicate effectively through scientific and technical documentation/presentation describing project activities and outcomes.</t>
  </si>
  <si>
    <t>PROJECT MILESTONE 1-5</t>
  </si>
  <si>
    <t>PROJECT MILESTONE 6-7</t>
  </si>
  <si>
    <t xml:space="preserve"> Coordinator:  Dr.Mohammed Abdul Salam Gollapalli</t>
  </si>
  <si>
    <t xml:space="preserve"> Department chair:</t>
  </si>
  <si>
    <r>
      <t xml:space="preserve">                         Table 2: INDIVIDUAL COURSE LEARNING OUTCOME ASSESSMENT RESULTS (</t>
    </r>
    <r>
      <rPr>
        <b/>
        <u/>
        <sz val="11"/>
        <color rgb="FF0000FF"/>
        <rFont val="Times New Roman"/>
        <family val="1"/>
      </rPr>
      <t>INSTRUCTOR-LEVEL</t>
    </r>
    <r>
      <rPr>
        <b/>
        <sz val="11"/>
        <color rgb="FF0000FF"/>
        <rFont val="Times New Roman"/>
        <family val="1"/>
      </rPr>
      <t>)</t>
    </r>
  </si>
  <si>
    <r>
      <t xml:space="preserve">Section B: </t>
    </r>
    <r>
      <rPr>
        <sz val="11"/>
        <color theme="1"/>
        <rFont val="Times New Roman"/>
        <family val="1"/>
      </rPr>
      <t>Individual course learning outcome assessment results (instructor-level)</t>
    </r>
  </si>
  <si>
    <r>
      <t xml:space="preserve">Program Title:   CE                         </t>
    </r>
    <r>
      <rPr>
        <sz val="10"/>
        <color theme="1"/>
        <rFont val="Times New Roman"/>
        <family val="1"/>
      </rPr>
      <t xml:space="preserve">                                                      </t>
    </r>
    <r>
      <rPr>
        <b/>
        <sz val="10"/>
        <color theme="1"/>
        <rFont val="Times New Roman"/>
        <family val="1"/>
      </rPr>
      <t>Course Title: Data Science &amp; Analytics</t>
    </r>
    <r>
      <rPr>
        <sz val="10"/>
        <color theme="1"/>
        <rFont val="Times New Roman"/>
        <family val="1"/>
      </rPr>
      <t xml:space="preserve">                                              </t>
    </r>
    <r>
      <rPr>
        <b/>
        <sz val="10"/>
        <color theme="1"/>
        <rFont val="Times New Roman"/>
        <family val="1"/>
      </rPr>
      <t>Course Code:</t>
    </r>
    <r>
      <rPr>
        <sz val="10"/>
        <color theme="1"/>
        <rFont val="Times New Roman"/>
        <family val="1"/>
      </rPr>
      <t xml:space="preserve"> ARTI 506                                                                           </t>
    </r>
    <r>
      <rPr>
        <b/>
        <sz val="10"/>
        <color theme="1"/>
        <rFont val="Times New Roman"/>
        <family val="1"/>
      </rPr>
      <t>CRNs:</t>
    </r>
  </si>
  <si>
    <r>
      <t>No. of Enrolled Students:</t>
    </r>
    <r>
      <rPr>
        <sz val="10"/>
        <color theme="1"/>
        <rFont val="Times New Roman"/>
        <family val="1"/>
      </rPr>
      <t xml:space="preserve">         </t>
    </r>
    <r>
      <rPr>
        <b/>
        <sz val="10"/>
        <color theme="1"/>
        <rFont val="Times New Roman"/>
        <family val="1"/>
      </rPr>
      <t xml:space="preserve">                                      </t>
    </r>
  </si>
  <si>
    <r>
      <rPr>
        <b/>
        <sz val="15"/>
        <color rgb="FFFF0000"/>
        <rFont val="Times New Roman"/>
        <family val="1"/>
      </rPr>
      <t>*</t>
    </r>
    <r>
      <rPr>
        <b/>
        <sz val="10"/>
        <color theme="1"/>
        <rFont val="Times New Roman"/>
        <family val="1"/>
      </rPr>
      <t xml:space="preserve">Number of Students appeared: </t>
    </r>
  </si>
  <si>
    <t xml:space="preserve">Instructor: </t>
  </si>
  <si>
    <t>Dr. Gollapalli</t>
  </si>
  <si>
    <t xml:space="preserve">Instructions: </t>
  </si>
  <si>
    <t>1. Each instructor shall assess their students of all the courses they teach.</t>
  </si>
  <si>
    <t>2. Each course should have a separate form, so please combine all your CRNs of the same course in one form.</t>
  </si>
  <si>
    <t>Learning Outcomes</t>
  </si>
  <si>
    <t>Total Mark</t>
  </si>
  <si>
    <t>% of Mark</t>
  </si>
  <si>
    <t>Individual Total Mark</t>
  </si>
  <si>
    <t>Percenatge of Marks</t>
  </si>
  <si>
    <t>Individual Grade</t>
  </si>
  <si>
    <t>Student Names</t>
  </si>
  <si>
    <t>The total mark of each item</t>
  </si>
  <si>
    <t>The total marks for each LO</t>
  </si>
  <si>
    <t>Percentage</t>
  </si>
  <si>
    <t>Grades</t>
  </si>
  <si>
    <r>
      <t xml:space="preserve">A+               </t>
    </r>
    <r>
      <rPr>
        <b/>
        <sz val="9"/>
        <color rgb="FFC00000"/>
        <rFont val="Times New Roman"/>
        <family val="1"/>
      </rPr>
      <t>95%-100%</t>
    </r>
  </si>
  <si>
    <r>
      <t xml:space="preserve">A               </t>
    </r>
    <r>
      <rPr>
        <b/>
        <sz val="9"/>
        <color rgb="FFC00000"/>
        <rFont val="Times New Roman"/>
        <family val="1"/>
      </rPr>
      <t>90%-94%</t>
    </r>
  </si>
  <si>
    <r>
      <t xml:space="preserve">B+              </t>
    </r>
    <r>
      <rPr>
        <b/>
        <sz val="10"/>
        <color rgb="FFFF0000"/>
        <rFont val="Times New Roman"/>
        <family val="1"/>
      </rPr>
      <t>85</t>
    </r>
    <r>
      <rPr>
        <b/>
        <sz val="9"/>
        <color rgb="FFFF0000"/>
        <rFont val="Times New Roman"/>
        <family val="1"/>
      </rPr>
      <t>%</t>
    </r>
    <r>
      <rPr>
        <b/>
        <sz val="9"/>
        <color rgb="FFC00000"/>
        <rFont val="Times New Roman"/>
        <family val="1"/>
      </rPr>
      <t>-89%</t>
    </r>
  </si>
  <si>
    <r>
      <t xml:space="preserve">B              </t>
    </r>
    <r>
      <rPr>
        <b/>
        <sz val="10"/>
        <color rgb="FFFF0000"/>
        <rFont val="Times New Roman"/>
        <family val="1"/>
      </rPr>
      <t>80</t>
    </r>
    <r>
      <rPr>
        <b/>
        <sz val="9"/>
        <color rgb="FFC00000"/>
        <rFont val="Times New Roman"/>
        <family val="1"/>
      </rPr>
      <t>%-84%</t>
    </r>
  </si>
  <si>
    <r>
      <t xml:space="preserve">C+              </t>
    </r>
    <r>
      <rPr>
        <b/>
        <sz val="10"/>
        <color rgb="FFFF0000"/>
        <rFont val="Times New Roman"/>
        <family val="1"/>
      </rPr>
      <t>75</t>
    </r>
    <r>
      <rPr>
        <b/>
        <sz val="9"/>
        <color rgb="FFC00000"/>
        <rFont val="Times New Roman"/>
        <family val="1"/>
      </rPr>
      <t>%-79%</t>
    </r>
  </si>
  <si>
    <r>
      <t xml:space="preserve">C              </t>
    </r>
    <r>
      <rPr>
        <b/>
        <sz val="10"/>
        <color rgb="FFFF0000"/>
        <rFont val="Times New Roman"/>
        <family val="1"/>
      </rPr>
      <t>70</t>
    </r>
    <r>
      <rPr>
        <b/>
        <sz val="9"/>
        <color rgb="FFC00000"/>
        <rFont val="Times New Roman"/>
        <family val="1"/>
      </rPr>
      <t>%-74%</t>
    </r>
  </si>
  <si>
    <r>
      <t xml:space="preserve">D+              </t>
    </r>
    <r>
      <rPr>
        <b/>
        <sz val="10"/>
        <color rgb="FFFF0000"/>
        <rFont val="Times New Roman"/>
        <family val="1"/>
      </rPr>
      <t>65</t>
    </r>
    <r>
      <rPr>
        <b/>
        <sz val="9"/>
        <color rgb="FFC00000"/>
        <rFont val="Times New Roman"/>
        <family val="1"/>
      </rPr>
      <t>%-69%</t>
    </r>
  </si>
  <si>
    <r>
      <t xml:space="preserve">D              </t>
    </r>
    <r>
      <rPr>
        <b/>
        <sz val="9"/>
        <color rgb="FFC00000"/>
        <rFont val="Times New Roman"/>
        <family val="1"/>
      </rPr>
      <t>60%-64%</t>
    </r>
  </si>
  <si>
    <r>
      <t xml:space="preserve">F              </t>
    </r>
    <r>
      <rPr>
        <b/>
        <sz val="9"/>
        <color rgb="FFC00000"/>
        <rFont val="Times New Roman"/>
        <family val="1"/>
      </rPr>
      <t>Below 60</t>
    </r>
  </si>
  <si>
    <t>Number of Students</t>
  </si>
  <si>
    <t>Grade</t>
  </si>
  <si>
    <t>A+</t>
  </si>
  <si>
    <t>A</t>
  </si>
  <si>
    <t>B+</t>
  </si>
  <si>
    <t>B</t>
  </si>
  <si>
    <t xml:space="preserve">C+ </t>
  </si>
  <si>
    <t xml:space="preserve">C </t>
  </si>
  <si>
    <t>D+</t>
  </si>
  <si>
    <t>D</t>
  </si>
  <si>
    <t>F</t>
  </si>
  <si>
    <t>95%-100%</t>
  </si>
  <si>
    <t>90%-94%</t>
  </si>
  <si>
    <r>
      <rPr>
        <b/>
        <sz val="8"/>
        <color rgb="FFFF0000"/>
        <rFont val="Times New Roman"/>
        <family val="1"/>
      </rPr>
      <t>85%</t>
    </r>
    <r>
      <rPr>
        <b/>
        <sz val="8"/>
        <color rgb="FFC00000"/>
        <rFont val="Times New Roman"/>
        <family val="1"/>
      </rPr>
      <t>-89%</t>
    </r>
  </si>
  <si>
    <r>
      <rPr>
        <b/>
        <sz val="8"/>
        <color rgb="FFFF0000"/>
        <rFont val="Times New Roman"/>
        <family val="1"/>
      </rPr>
      <t>80</t>
    </r>
    <r>
      <rPr>
        <b/>
        <sz val="8"/>
        <color rgb="FFC00000"/>
        <rFont val="Times New Roman"/>
        <family val="1"/>
      </rPr>
      <t>%-84%</t>
    </r>
  </si>
  <si>
    <r>
      <rPr>
        <b/>
        <sz val="8"/>
        <color rgb="FFFF0000"/>
        <rFont val="Times New Roman"/>
        <family val="1"/>
      </rPr>
      <t>75</t>
    </r>
    <r>
      <rPr>
        <b/>
        <sz val="8"/>
        <color rgb="FFC00000"/>
        <rFont val="Times New Roman"/>
        <family val="1"/>
      </rPr>
      <t>%-79%</t>
    </r>
  </si>
  <si>
    <r>
      <rPr>
        <b/>
        <sz val="8"/>
        <color rgb="FFFF0000"/>
        <rFont val="Times New Roman"/>
        <family val="1"/>
      </rPr>
      <t>70</t>
    </r>
    <r>
      <rPr>
        <b/>
        <sz val="8"/>
        <color rgb="FFC00000"/>
        <rFont val="Times New Roman"/>
        <family val="1"/>
      </rPr>
      <t>%-74%</t>
    </r>
  </si>
  <si>
    <r>
      <rPr>
        <b/>
        <sz val="8"/>
        <color rgb="FFFF0000"/>
        <rFont val="Times New Roman"/>
        <family val="1"/>
      </rPr>
      <t>65</t>
    </r>
    <r>
      <rPr>
        <b/>
        <sz val="8"/>
        <color rgb="FFC00000"/>
        <rFont val="Times New Roman"/>
        <family val="1"/>
      </rPr>
      <t>%-69%</t>
    </r>
  </si>
  <si>
    <t>60%-64%</t>
  </si>
  <si>
    <t>Below 60</t>
  </si>
  <si>
    <t>#Number of Students</t>
  </si>
  <si>
    <r>
      <t xml:space="preserve">#Number of students in each grades </t>
    </r>
    <r>
      <rPr>
        <b/>
        <i/>
        <sz val="10"/>
        <color rgb="FF00B0F0"/>
        <rFont val="Times New Roman"/>
        <family val="1"/>
      </rPr>
      <t>for the course</t>
    </r>
  </si>
  <si>
    <t xml:space="preserve">Department chair: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</si>
</sst>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0000FF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u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sz val="10"/>
      <color rgb="FF000000"/>
      <name val="Times New Roman"/>
      <family val="1"/>
    </font>
    <font>
      <sz val="14"/>
      <color theme="1"/>
      <name val="Times New Roman"/>
      <family val="1"/>
    </font>
    <font>
      <b/>
      <sz val="9"/>
      <color rgb="FFC00000"/>
      <name val="Times New Roman"/>
      <family val="1"/>
    </font>
    <font>
      <b/>
      <sz val="10"/>
      <color rgb="FFC00000"/>
      <name val="Times New Roman"/>
      <family val="1"/>
    </font>
    <font>
      <i/>
      <sz val="9"/>
      <color theme="1"/>
      <name val="Arial"/>
      <family val="2"/>
      <scheme val="minor"/>
    </font>
    <font>
      <i/>
      <sz val="10"/>
      <color theme="1"/>
      <name val="Times New Roman"/>
      <family val="1"/>
    </font>
    <font>
      <b/>
      <i/>
      <sz val="10"/>
      <color rgb="FF00B0F0"/>
      <name val="Times New Roman"/>
      <family val="1"/>
    </font>
    <font>
      <b/>
      <sz val="15"/>
      <color rgb="FFFF0000"/>
      <name val="Times New Roman"/>
      <family val="1"/>
    </font>
    <font>
      <sz val="15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8"/>
      <color rgb="FFC00000"/>
      <name val="Times New Roman"/>
      <family val="1"/>
    </font>
    <font>
      <b/>
      <sz val="8"/>
      <color theme="1"/>
      <name val="Times New Roman"/>
      <family val="1"/>
    </font>
    <font>
      <b/>
      <sz val="8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10" fillId="4" borderId="7" xfId="0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Alignment="1" applyProtection="1">
      <alignment vertical="center" wrapText="1"/>
      <protection locked="0"/>
    </xf>
    <xf numFmtId="0" fontId="5" fillId="2" borderId="7" xfId="0" applyFont="1" applyFill="1" applyBorder="1" applyAlignment="1" applyProtection="1">
      <alignment vertical="center" wrapText="1"/>
      <protection locked="0"/>
    </xf>
    <xf numFmtId="0" fontId="5" fillId="2" borderId="6" xfId="0" applyFont="1" applyFill="1" applyBorder="1" applyAlignment="1" applyProtection="1">
      <alignment vertical="center" wrapText="1"/>
      <protection locked="0"/>
    </xf>
    <xf numFmtId="0" fontId="8" fillId="2" borderId="8" xfId="0" applyFont="1" applyFill="1" applyBorder="1" applyAlignment="1" applyProtection="1">
      <alignment vertical="center" wrapText="1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0" fontId="0" fillId="2" borderId="10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vertical="center"/>
      <protection locked="0"/>
    </xf>
    <xf numFmtId="0" fontId="0" fillId="2" borderId="13" xfId="0" applyFill="1" applyBorder="1" applyProtection="1"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0" fillId="2" borderId="9" xfId="0" applyFill="1" applyBorder="1" applyProtection="1"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13" fillId="4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9" fontId="13" fillId="7" borderId="1" xfId="1" applyFont="1" applyFill="1" applyBorder="1" applyAlignment="1" applyProtection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3" xfId="0" applyFill="1" applyBorder="1"/>
    <xf numFmtId="0" fontId="12" fillId="6" borderId="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9" fontId="7" fillId="8" borderId="1" xfId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9" fontId="13" fillId="5" borderId="1" xfId="1" applyFont="1" applyFill="1" applyBorder="1" applyAlignment="1" applyProtection="1">
      <alignment horizontal="center" vertical="center" wrapText="1"/>
      <protection hidden="1"/>
    </xf>
    <xf numFmtId="9" fontId="13" fillId="6" borderId="7" xfId="1" applyFont="1" applyFill="1" applyBorder="1" applyAlignment="1" applyProtection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9" fontId="13" fillId="3" borderId="7" xfId="1" applyFont="1" applyFill="1" applyBorder="1" applyAlignment="1" applyProtection="1">
      <alignment horizontal="center" vertical="center" wrapText="1"/>
    </xf>
    <xf numFmtId="164" fontId="5" fillId="2" borderId="0" xfId="0" applyNumberFormat="1" applyFont="1" applyFill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1" xfId="0" applyFill="1" applyBorder="1" applyAlignment="1" applyProtection="1">
      <alignment horizontal="center" vertical="center"/>
      <protection locked="0" hidden="1"/>
    </xf>
    <xf numFmtId="0" fontId="4" fillId="7" borderId="12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 applyProtection="1">
      <alignment horizontal="left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hidden="1"/>
    </xf>
    <xf numFmtId="0" fontId="9" fillId="2" borderId="9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locked="0" hidden="1"/>
    </xf>
    <xf numFmtId="0" fontId="27" fillId="2" borderId="14" xfId="0" applyFont="1" applyFill="1" applyBorder="1" applyAlignment="1" applyProtection="1">
      <alignment horizontal="center" vertical="center" wrapText="1"/>
      <protection locked="0"/>
    </xf>
    <xf numFmtId="0" fontId="27" fillId="2" borderId="2" xfId="0" applyFont="1" applyFill="1" applyBorder="1" applyAlignment="1" applyProtection="1">
      <alignment horizontal="center" vertical="center" wrapText="1"/>
      <protection locked="0"/>
    </xf>
    <xf numFmtId="0" fontId="28" fillId="2" borderId="9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13" fillId="7" borderId="8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9" fontId="13" fillId="3" borderId="1" xfId="1" applyFont="1" applyFill="1" applyBorder="1" applyAlignment="1" applyProtection="1">
      <alignment horizontal="center" vertical="center" wrapText="1"/>
    </xf>
    <xf numFmtId="0" fontId="0" fillId="10" borderId="1" xfId="0" applyFill="1" applyBorder="1"/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8" fillId="2" borderId="13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Alignment="1" applyProtection="1">
      <alignment horizontal="left" vertical="center" wrapText="1"/>
      <protection locked="0"/>
    </xf>
    <xf numFmtId="0" fontId="5" fillId="2" borderId="14" xfId="0" applyFont="1" applyFill="1" applyBorder="1" applyAlignment="1" applyProtection="1">
      <alignment horizontal="left" vertical="center" wrapText="1"/>
      <protection locked="0"/>
    </xf>
    <xf numFmtId="0" fontId="5" fillId="2" borderId="15" xfId="0" applyFont="1" applyFill="1" applyBorder="1" applyAlignment="1" applyProtection="1">
      <alignment horizontal="left" vertical="center" wrapText="1"/>
      <protection locked="0"/>
    </xf>
    <xf numFmtId="0" fontId="5" fillId="2" borderId="9" xfId="0" applyFont="1" applyFill="1" applyBorder="1" applyAlignment="1" applyProtection="1">
      <alignment horizontal="left" vertical="center" wrapText="1"/>
      <protection locked="0"/>
    </xf>
    <xf numFmtId="0" fontId="5" fillId="2" borderId="10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left" vertical="center" wrapText="1"/>
      <protection locked="0"/>
    </xf>
    <xf numFmtId="0" fontId="5" fillId="2" borderId="6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23" fillId="2" borderId="13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 applyProtection="1">
      <alignment horizontal="left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17" xfId="0" applyFont="1" applyFill="1" applyBorder="1" applyAlignment="1" applyProtection="1">
      <alignment horizontal="center" vertical="center" wrapText="1"/>
      <protection hidden="1"/>
    </xf>
    <xf numFmtId="0" fontId="4" fillId="2" borderId="18" xfId="0" applyFont="1" applyFill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 applyProtection="1">
      <alignment horizontal="center" vertical="center" wrapText="1"/>
      <protection hidden="1"/>
    </xf>
    <xf numFmtId="0" fontId="18" fillId="2" borderId="10" xfId="0" applyFont="1" applyFill="1" applyBorder="1" applyAlignment="1" applyProtection="1">
      <alignment horizontal="center" vertical="center" wrapText="1"/>
      <protection hidden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9" fontId="7" fillId="8" borderId="11" xfId="1" applyFont="1" applyFill="1" applyBorder="1" applyAlignment="1" applyProtection="1">
      <alignment horizontal="center" vertical="center" wrapText="1"/>
    </xf>
    <xf numFmtId="9" fontId="7" fillId="8" borderId="12" xfId="1" applyFont="1" applyFill="1" applyBorder="1" applyAlignment="1" applyProtection="1">
      <alignment horizontal="center" vertical="center" wrapText="1"/>
    </xf>
    <xf numFmtId="9" fontId="7" fillId="8" borderId="5" xfId="1" applyFont="1" applyFill="1" applyBorder="1" applyAlignment="1" applyProtection="1">
      <alignment horizontal="center" vertical="center" wrapText="1"/>
    </xf>
    <xf numFmtId="0" fontId="18" fillId="2" borderId="7" xfId="0" applyFont="1" applyFill="1" applyBorder="1" applyAlignment="1" applyProtection="1">
      <alignment horizontal="center" vertical="center" wrapText="1"/>
      <protection hidden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 applyProtection="1">
      <alignment horizontal="left" vertical="center" wrapText="1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19" fillId="2" borderId="15" xfId="0" applyFont="1" applyFill="1" applyBorder="1" applyAlignment="1" applyProtection="1">
      <alignment horizontal="left" vertical="center"/>
      <protection locked="0"/>
    </xf>
    <xf numFmtId="1" fontId="12" fillId="8" borderId="2" xfId="0" applyNumberFormat="1" applyFont="1" applyFill="1" applyBorder="1" applyAlignment="1">
      <alignment horizontal="center" vertical="center" wrapText="1"/>
    </xf>
    <xf numFmtId="1" fontId="12" fillId="8" borderId="4" xfId="0" applyNumberFormat="1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5" fillId="2" borderId="14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right" vertical="center" wrapText="1"/>
      <protection locked="0"/>
    </xf>
    <xf numFmtId="0" fontId="5" fillId="2" borderId="12" xfId="0" applyFont="1" applyFill="1" applyBorder="1" applyAlignment="1" applyProtection="1">
      <alignment horizontal="right" vertical="center" wrapText="1"/>
      <protection locked="0"/>
    </xf>
    <xf numFmtId="0" fontId="5" fillId="2" borderId="5" xfId="0" applyFont="1" applyFill="1" applyBorder="1" applyAlignment="1" applyProtection="1">
      <alignment horizontal="right" vertical="center" wrapText="1"/>
      <protection locked="0"/>
    </xf>
    <xf numFmtId="0" fontId="5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9" xfId="0" applyFont="1" applyFill="1" applyBorder="1" applyAlignment="1" applyProtection="1">
      <alignment horizontal="left" vertical="center" wrapText="1"/>
      <protection locked="0"/>
    </xf>
    <xf numFmtId="0" fontId="4" fillId="2" borderId="10" xfId="0" applyFont="1" applyFill="1" applyBorder="1" applyAlignment="1" applyProtection="1">
      <alignment horizontal="left" vertical="center" wrapText="1"/>
      <protection locked="0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12" fillId="7" borderId="11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5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5" fillId="8" borderId="1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"/>
  <sheetViews>
    <sheetView tabSelected="1" topLeftCell="A39" zoomScaleNormal="100" zoomScaleSheetLayoutView="100" workbookViewId="0">
      <selection activeCell="B40" sqref="B40:B47"/>
    </sheetView>
  </sheetViews>
  <sheetFormatPr defaultColWidth="9.125" defaultRowHeight="13.9"/>
  <cols>
    <col min="1" max="1" width="3.25" style="2" customWidth="1"/>
    <col min="2" max="2" width="41.25" style="2" customWidth="1"/>
    <col min="3" max="3" width="8.125" style="2" bestFit="1" customWidth="1"/>
    <col min="4" max="4" width="26.375" style="2" bestFit="1" customWidth="1"/>
    <col min="5" max="5" width="20.75" style="2" customWidth="1"/>
    <col min="6" max="6" width="15.375" style="2" customWidth="1"/>
    <col min="7" max="7" width="12.375" style="2" customWidth="1"/>
    <col min="8" max="8" width="17" style="2" bestFit="1" customWidth="1"/>
    <col min="9" max="16384" width="9.125" style="2"/>
  </cols>
  <sheetData>
    <row r="1" spans="2:12" ht="14.45" thickBot="1"/>
    <row r="2" spans="2:12" ht="14.45" thickBot="1">
      <c r="B2" s="102" t="s">
        <v>0</v>
      </c>
      <c r="C2" s="103"/>
      <c r="D2" s="103"/>
      <c r="E2" s="103"/>
      <c r="F2" s="103"/>
      <c r="G2" s="103"/>
      <c r="H2" s="104"/>
      <c r="I2" s="3"/>
      <c r="J2" s="3"/>
      <c r="K2" s="3"/>
      <c r="L2" s="3"/>
    </row>
    <row r="3" spans="2:12" ht="18" customHeight="1">
      <c r="B3" s="109" t="s">
        <v>1</v>
      </c>
      <c r="C3" s="110"/>
      <c r="D3" s="110"/>
      <c r="E3" s="110"/>
      <c r="F3" s="110"/>
      <c r="G3" s="110"/>
      <c r="H3" s="115"/>
      <c r="I3" s="4"/>
      <c r="J3" s="4"/>
      <c r="K3" s="4"/>
      <c r="L3" s="4"/>
    </row>
    <row r="4" spans="2:12" ht="18" customHeight="1">
      <c r="B4" s="116" t="s">
        <v>2</v>
      </c>
      <c r="C4" s="117"/>
      <c r="D4" s="117"/>
      <c r="E4" s="117"/>
      <c r="F4" s="117"/>
      <c r="G4" s="117"/>
      <c r="H4" s="118"/>
      <c r="I4" s="4"/>
      <c r="J4" s="4"/>
      <c r="K4" s="4"/>
      <c r="L4" s="4"/>
    </row>
    <row r="5" spans="2:12" ht="18" customHeight="1">
      <c r="B5" s="116" t="s">
        <v>3</v>
      </c>
      <c r="C5" s="117"/>
      <c r="D5" s="117"/>
      <c r="E5" s="117"/>
      <c r="F5" s="117"/>
      <c r="G5" s="117"/>
      <c r="H5" s="118"/>
      <c r="I5" s="4"/>
      <c r="J5" s="4"/>
      <c r="K5" s="4"/>
      <c r="L5" s="4"/>
    </row>
    <row r="6" spans="2:12" ht="18" customHeight="1">
      <c r="B6" s="113" t="s">
        <v>4</v>
      </c>
      <c r="C6" s="114"/>
      <c r="D6" s="114"/>
      <c r="E6" s="114"/>
      <c r="F6" s="114"/>
      <c r="G6" s="114"/>
      <c r="H6" s="5"/>
      <c r="I6" s="6"/>
      <c r="J6" s="6"/>
      <c r="K6" s="6"/>
      <c r="L6" s="6"/>
    </row>
    <row r="7" spans="2:12" ht="14.45" thickBot="1">
      <c r="B7" s="111"/>
      <c r="C7" s="112"/>
      <c r="D7" s="112"/>
      <c r="E7" s="112"/>
      <c r="F7" s="112"/>
      <c r="G7" s="112"/>
      <c r="H7" s="7"/>
      <c r="I7" s="4"/>
      <c r="J7" s="4"/>
      <c r="K7" s="4"/>
      <c r="L7" s="4"/>
    </row>
    <row r="8" spans="2:12">
      <c r="B8" s="109" t="s">
        <v>5</v>
      </c>
      <c r="C8" s="110"/>
      <c r="D8" s="110"/>
      <c r="E8" s="110"/>
      <c r="F8" s="110"/>
      <c r="G8" s="110"/>
      <c r="H8" s="8"/>
      <c r="I8" s="4"/>
      <c r="J8" s="4"/>
      <c r="K8" s="4"/>
      <c r="L8" s="4"/>
    </row>
    <row r="9" spans="2:12" ht="15" customHeight="1">
      <c r="B9" s="105" t="s">
        <v>6</v>
      </c>
      <c r="C9" s="106"/>
      <c r="D9" s="106"/>
      <c r="E9" s="106"/>
      <c r="F9" s="106"/>
      <c r="G9" s="106"/>
      <c r="H9" s="5"/>
      <c r="I9" s="6"/>
      <c r="J9" s="6"/>
      <c r="K9" s="6"/>
      <c r="L9" s="6"/>
    </row>
    <row r="10" spans="2:12" ht="15" customHeight="1">
      <c r="B10" s="105" t="s">
        <v>7</v>
      </c>
      <c r="C10" s="106"/>
      <c r="D10" s="106"/>
      <c r="E10" s="106"/>
      <c r="F10" s="106"/>
      <c r="G10" s="106"/>
      <c r="H10" s="5"/>
      <c r="I10" s="119" t="s">
        <v>8</v>
      </c>
      <c r="J10" s="120"/>
      <c r="K10" s="120"/>
      <c r="L10" s="120"/>
    </row>
    <row r="11" spans="2:12" ht="15" customHeight="1">
      <c r="B11" s="107" t="s">
        <v>9</v>
      </c>
      <c r="C11" s="108"/>
      <c r="D11" s="108"/>
      <c r="E11" s="108"/>
      <c r="F11" s="108"/>
      <c r="G11" s="108"/>
      <c r="H11" s="9"/>
      <c r="I11" s="119"/>
      <c r="J11" s="120"/>
      <c r="K11" s="120"/>
      <c r="L11" s="120"/>
    </row>
    <row r="12" spans="2:12" ht="15" customHeight="1">
      <c r="B12" s="105" t="s">
        <v>10</v>
      </c>
      <c r="C12" s="106"/>
      <c r="D12" s="106"/>
      <c r="E12" s="106"/>
      <c r="F12" s="106"/>
      <c r="G12" s="106"/>
      <c r="H12" s="5"/>
      <c r="I12" s="6"/>
      <c r="J12" s="6"/>
      <c r="K12" s="6"/>
      <c r="L12" s="6"/>
    </row>
    <row r="13" spans="2:12" ht="14.45" thickBot="1">
      <c r="B13" s="10"/>
      <c r="C13" s="11"/>
      <c r="D13" s="11"/>
      <c r="E13" s="11"/>
      <c r="F13" s="11"/>
      <c r="G13" s="11"/>
      <c r="H13" s="12"/>
    </row>
    <row r="14" spans="2:12" ht="15.75" customHeight="1">
      <c r="B14" s="91" t="s">
        <v>11</v>
      </c>
      <c r="C14" s="91" t="s">
        <v>12</v>
      </c>
      <c r="D14" s="91" t="s">
        <v>13</v>
      </c>
      <c r="E14" s="91" t="s">
        <v>14</v>
      </c>
      <c r="F14" s="91" t="s">
        <v>15</v>
      </c>
      <c r="G14" s="91" t="s">
        <v>16</v>
      </c>
      <c r="H14" s="13"/>
    </row>
    <row r="15" spans="2:12" ht="14.45" thickBot="1">
      <c r="B15" s="92"/>
      <c r="C15" s="92"/>
      <c r="D15" s="92"/>
      <c r="E15" s="92"/>
      <c r="F15" s="92"/>
      <c r="G15" s="92"/>
      <c r="H15" s="13"/>
    </row>
    <row r="16" spans="2:12" ht="16.149999999999999" thickBot="1">
      <c r="B16" s="90" t="s">
        <v>17</v>
      </c>
      <c r="C16" s="93">
        <v>1</v>
      </c>
      <c r="D16" s="93" t="s">
        <v>18</v>
      </c>
      <c r="E16" s="14" t="s">
        <v>19</v>
      </c>
      <c r="F16" s="14">
        <v>2</v>
      </c>
      <c r="G16" s="96">
        <f>SUM(F16:F23)</f>
        <v>16</v>
      </c>
      <c r="H16" s="13"/>
    </row>
    <row r="17" spans="2:8" ht="16.149999999999999" thickBot="1">
      <c r="B17" s="91"/>
      <c r="C17" s="94"/>
      <c r="D17" s="94"/>
      <c r="E17" s="14" t="s">
        <v>20</v>
      </c>
      <c r="F17" s="14">
        <v>14</v>
      </c>
      <c r="G17" s="97"/>
      <c r="H17" s="13"/>
    </row>
    <row r="18" spans="2:8" ht="16.149999999999999" thickBot="1">
      <c r="B18" s="91"/>
      <c r="C18" s="94"/>
      <c r="D18" s="94"/>
      <c r="E18" s="14"/>
      <c r="F18" s="14"/>
      <c r="G18" s="97"/>
      <c r="H18" s="13"/>
    </row>
    <row r="19" spans="2:8" ht="16.149999999999999" thickBot="1">
      <c r="B19" s="91"/>
      <c r="C19" s="94"/>
      <c r="D19" s="94"/>
      <c r="E19" s="14"/>
      <c r="F19" s="14"/>
      <c r="G19" s="97"/>
      <c r="H19" s="13"/>
    </row>
    <row r="20" spans="2:8" ht="16.149999999999999" thickBot="1">
      <c r="B20" s="91"/>
      <c r="C20" s="94"/>
      <c r="D20" s="94"/>
      <c r="E20" s="14"/>
      <c r="F20" s="14"/>
      <c r="G20" s="97"/>
      <c r="H20" s="13"/>
    </row>
    <row r="21" spans="2:8" ht="16.149999999999999" thickBot="1">
      <c r="B21" s="91"/>
      <c r="C21" s="94"/>
      <c r="D21" s="94"/>
      <c r="E21" s="14"/>
      <c r="F21" s="14"/>
      <c r="G21" s="97"/>
      <c r="H21" s="13"/>
    </row>
    <row r="22" spans="2:8" ht="16.149999999999999" thickBot="1">
      <c r="B22" s="91"/>
      <c r="C22" s="94"/>
      <c r="D22" s="94"/>
      <c r="E22" s="14"/>
      <c r="F22" s="14"/>
      <c r="G22" s="97"/>
      <c r="H22" s="13"/>
    </row>
    <row r="23" spans="2:8" ht="16.149999999999999" thickBot="1">
      <c r="B23" s="92"/>
      <c r="C23" s="95"/>
      <c r="D23" s="95"/>
      <c r="E23" s="14"/>
      <c r="F23" s="14"/>
      <c r="G23" s="98"/>
      <c r="H23" s="13"/>
    </row>
    <row r="24" spans="2:8" ht="16.149999999999999" thickBot="1">
      <c r="B24" s="90" t="s">
        <v>17</v>
      </c>
      <c r="C24" s="93">
        <v>2</v>
      </c>
      <c r="D24" s="93" t="s">
        <v>21</v>
      </c>
      <c r="E24" s="14" t="s">
        <v>22</v>
      </c>
      <c r="F24" s="14">
        <v>5</v>
      </c>
      <c r="G24" s="96">
        <f>SUM(F24:F31)</f>
        <v>14</v>
      </c>
      <c r="H24" s="13"/>
    </row>
    <row r="25" spans="2:8" ht="16.149999999999999" thickBot="1">
      <c r="B25" s="91"/>
      <c r="C25" s="94"/>
      <c r="D25" s="94"/>
      <c r="E25" s="14" t="s">
        <v>19</v>
      </c>
      <c r="F25" s="14">
        <v>3</v>
      </c>
      <c r="G25" s="97"/>
      <c r="H25" s="13"/>
    </row>
    <row r="26" spans="2:8" ht="16.149999999999999" thickBot="1">
      <c r="B26" s="91"/>
      <c r="C26" s="94"/>
      <c r="D26" s="94"/>
      <c r="E26" s="14" t="s">
        <v>20</v>
      </c>
      <c r="F26" s="14">
        <v>6</v>
      </c>
      <c r="G26" s="97"/>
      <c r="H26" s="13"/>
    </row>
    <row r="27" spans="2:8" ht="16.149999999999999" thickBot="1">
      <c r="B27" s="91"/>
      <c r="C27" s="94"/>
      <c r="D27" s="94"/>
      <c r="E27" s="14"/>
      <c r="F27" s="14"/>
      <c r="G27" s="97"/>
      <c r="H27" s="13"/>
    </row>
    <row r="28" spans="2:8" ht="16.149999999999999" thickBot="1">
      <c r="B28" s="91"/>
      <c r="C28" s="94"/>
      <c r="D28" s="94"/>
      <c r="E28" s="14"/>
      <c r="F28" s="14"/>
      <c r="G28" s="97"/>
      <c r="H28" s="13"/>
    </row>
    <row r="29" spans="2:8" ht="16.149999999999999" thickBot="1">
      <c r="B29" s="91"/>
      <c r="C29" s="94"/>
      <c r="D29" s="94"/>
      <c r="E29" s="14"/>
      <c r="F29" s="14"/>
      <c r="G29" s="97"/>
      <c r="H29" s="13"/>
    </row>
    <row r="30" spans="2:8" ht="16.149999999999999" thickBot="1">
      <c r="B30" s="91"/>
      <c r="C30" s="94"/>
      <c r="D30" s="94"/>
      <c r="E30" s="14"/>
      <c r="F30" s="14"/>
      <c r="G30" s="97"/>
      <c r="H30" s="13"/>
    </row>
    <row r="31" spans="2:8" ht="15.75">
      <c r="B31" s="92"/>
      <c r="C31" s="95"/>
      <c r="D31" s="95"/>
      <c r="E31" s="14"/>
      <c r="F31" s="14"/>
      <c r="G31" s="98"/>
      <c r="H31" s="13"/>
    </row>
    <row r="32" spans="2:8" ht="16.149999999999999" customHeight="1">
      <c r="B32" s="90" t="s">
        <v>17</v>
      </c>
      <c r="C32" s="93">
        <v>3</v>
      </c>
      <c r="D32" s="93" t="s">
        <v>23</v>
      </c>
      <c r="E32" s="14" t="s">
        <v>19</v>
      </c>
      <c r="F32" s="14">
        <v>11</v>
      </c>
      <c r="G32" s="96">
        <f>SUM(F32:F39)</f>
        <v>15</v>
      </c>
      <c r="H32" s="13"/>
    </row>
    <row r="33" spans="2:8" ht="16.149999999999999" customHeight="1">
      <c r="B33" s="91"/>
      <c r="C33" s="94"/>
      <c r="D33" s="94"/>
      <c r="E33" s="14" t="s">
        <v>20</v>
      </c>
      <c r="F33" s="14">
        <v>4</v>
      </c>
      <c r="G33" s="97"/>
      <c r="H33" s="13"/>
    </row>
    <row r="34" spans="2:8" ht="16.149999999999999" customHeight="1">
      <c r="B34" s="91"/>
      <c r="C34" s="94"/>
      <c r="D34" s="94"/>
      <c r="E34" s="14"/>
      <c r="F34" s="14"/>
      <c r="G34" s="97"/>
      <c r="H34" s="13"/>
    </row>
    <row r="35" spans="2:8" ht="16.149999999999999" customHeight="1">
      <c r="B35" s="91"/>
      <c r="C35" s="94"/>
      <c r="D35" s="94"/>
      <c r="E35" s="14"/>
      <c r="F35" s="14"/>
      <c r="G35" s="97"/>
      <c r="H35" s="13"/>
    </row>
    <row r="36" spans="2:8" ht="16.149999999999999" customHeight="1">
      <c r="B36" s="91"/>
      <c r="C36" s="94"/>
      <c r="D36" s="94"/>
      <c r="E36" s="14"/>
      <c r="F36" s="14"/>
      <c r="G36" s="97"/>
      <c r="H36" s="13"/>
    </row>
    <row r="37" spans="2:8" ht="16.149999999999999" customHeight="1">
      <c r="B37" s="91"/>
      <c r="C37" s="94"/>
      <c r="D37" s="94"/>
      <c r="E37" s="14"/>
      <c r="F37" s="14"/>
      <c r="G37" s="97"/>
      <c r="H37" s="13"/>
    </row>
    <row r="38" spans="2:8" ht="16.149999999999999" customHeight="1">
      <c r="B38" s="91"/>
      <c r="C38" s="94"/>
      <c r="D38" s="94"/>
      <c r="E38" s="14"/>
      <c r="F38" s="14"/>
      <c r="G38" s="97"/>
      <c r="H38" s="13"/>
    </row>
    <row r="39" spans="2:8" ht="16.149999999999999" customHeight="1">
      <c r="B39" s="92"/>
      <c r="C39" s="95"/>
      <c r="D39" s="95"/>
      <c r="E39" s="14"/>
      <c r="F39" s="14"/>
      <c r="G39" s="98"/>
      <c r="H39" s="13"/>
    </row>
    <row r="40" spans="2:8" ht="15.75">
      <c r="B40" s="90" t="s">
        <v>17</v>
      </c>
      <c r="C40" s="93">
        <v>4</v>
      </c>
      <c r="D40" s="93" t="s">
        <v>24</v>
      </c>
      <c r="E40" s="14" t="s">
        <v>25</v>
      </c>
      <c r="F40" s="14">
        <v>5</v>
      </c>
      <c r="G40" s="96">
        <f>SUM(F40:F47)</f>
        <v>17</v>
      </c>
      <c r="H40" s="13"/>
    </row>
    <row r="41" spans="2:8" ht="16.149999999999999" customHeight="1">
      <c r="B41" s="91"/>
      <c r="C41" s="94"/>
      <c r="D41" s="94"/>
      <c r="E41" s="14" t="s">
        <v>20</v>
      </c>
      <c r="F41" s="14">
        <v>12</v>
      </c>
      <c r="G41" s="97"/>
      <c r="H41" s="13"/>
    </row>
    <row r="42" spans="2:8" ht="16.149999999999999" customHeight="1">
      <c r="B42" s="91"/>
      <c r="C42" s="94"/>
      <c r="D42" s="94"/>
      <c r="E42" s="14"/>
      <c r="F42" s="14"/>
      <c r="G42" s="97"/>
      <c r="H42" s="13"/>
    </row>
    <row r="43" spans="2:8" ht="16.149999999999999" customHeight="1">
      <c r="B43" s="91"/>
      <c r="C43" s="94"/>
      <c r="D43" s="94"/>
      <c r="E43" s="14"/>
      <c r="F43" s="14"/>
      <c r="G43" s="97"/>
      <c r="H43" s="13"/>
    </row>
    <row r="44" spans="2:8" ht="16.149999999999999" customHeight="1">
      <c r="B44" s="91"/>
      <c r="C44" s="94"/>
      <c r="D44" s="94"/>
      <c r="E44" s="14"/>
      <c r="F44" s="14"/>
      <c r="G44" s="97"/>
      <c r="H44" s="13"/>
    </row>
    <row r="45" spans="2:8" ht="16.149999999999999" customHeight="1">
      <c r="B45" s="91"/>
      <c r="C45" s="94"/>
      <c r="D45" s="94"/>
      <c r="E45" s="14"/>
      <c r="F45" s="14"/>
      <c r="G45" s="97"/>
      <c r="H45" s="13"/>
    </row>
    <row r="46" spans="2:8" ht="16.149999999999999" customHeight="1">
      <c r="B46" s="91"/>
      <c r="C46" s="94"/>
      <c r="D46" s="94"/>
      <c r="E46" s="14"/>
      <c r="F46" s="14"/>
      <c r="G46" s="97"/>
      <c r="H46" s="13"/>
    </row>
    <row r="47" spans="2:8" ht="16.149999999999999" customHeight="1">
      <c r="B47" s="92"/>
      <c r="C47" s="95"/>
      <c r="D47" s="95"/>
      <c r="E47" s="14"/>
      <c r="F47" s="14"/>
      <c r="G47" s="98"/>
      <c r="H47" s="13"/>
    </row>
    <row r="48" spans="2:8" ht="15.75">
      <c r="B48" s="91" t="s">
        <v>26</v>
      </c>
      <c r="C48" s="94">
        <v>5</v>
      </c>
      <c r="D48" s="94" t="s">
        <v>27</v>
      </c>
      <c r="E48" s="14" t="s">
        <v>19</v>
      </c>
      <c r="F48" s="14">
        <v>4</v>
      </c>
      <c r="G48" s="96">
        <f>SUM(F48:F55)</f>
        <v>18</v>
      </c>
      <c r="H48" s="13"/>
    </row>
    <row r="49" spans="2:8" ht="16.149999999999999" thickBot="1">
      <c r="B49" s="91"/>
      <c r="C49" s="94"/>
      <c r="D49" s="94"/>
      <c r="E49" s="14" t="s">
        <v>28</v>
      </c>
      <c r="F49" s="14">
        <v>10</v>
      </c>
      <c r="G49" s="97"/>
      <c r="H49" s="13"/>
    </row>
    <row r="50" spans="2:8" ht="16.149999999999999" thickBot="1">
      <c r="B50" s="91"/>
      <c r="C50" s="94"/>
      <c r="D50" s="94"/>
      <c r="E50" s="14" t="s">
        <v>20</v>
      </c>
      <c r="F50" s="14">
        <v>4</v>
      </c>
      <c r="G50" s="97"/>
      <c r="H50" s="13"/>
    </row>
    <row r="51" spans="2:8" ht="16.149999999999999" thickBot="1">
      <c r="B51" s="91"/>
      <c r="C51" s="94"/>
      <c r="D51" s="94"/>
      <c r="E51" s="14"/>
      <c r="F51" s="14"/>
      <c r="G51" s="97"/>
      <c r="H51" s="13"/>
    </row>
    <row r="52" spans="2:8" ht="16.149999999999999" thickBot="1">
      <c r="B52" s="91"/>
      <c r="C52" s="94"/>
      <c r="D52" s="94"/>
      <c r="E52" s="14"/>
      <c r="F52" s="14"/>
      <c r="G52" s="97"/>
      <c r="H52" s="13"/>
    </row>
    <row r="53" spans="2:8" ht="16.149999999999999" thickBot="1">
      <c r="B53" s="91"/>
      <c r="C53" s="94"/>
      <c r="D53" s="94"/>
      <c r="E53" s="14"/>
      <c r="F53" s="14"/>
      <c r="G53" s="97"/>
      <c r="H53" s="13"/>
    </row>
    <row r="54" spans="2:8" ht="16.149999999999999" thickBot="1">
      <c r="B54" s="91"/>
      <c r="C54" s="94"/>
      <c r="D54" s="94"/>
      <c r="E54" s="14"/>
      <c r="F54" s="14"/>
      <c r="G54" s="97"/>
      <c r="H54" s="13"/>
    </row>
    <row r="55" spans="2:8" ht="16.149999999999999" thickBot="1">
      <c r="B55" s="92"/>
      <c r="C55" s="95"/>
      <c r="D55" s="95"/>
      <c r="E55" s="14"/>
      <c r="F55" s="14"/>
      <c r="G55" s="98"/>
      <c r="H55" s="13"/>
    </row>
    <row r="56" spans="2:8" ht="31.9" thickBot="1">
      <c r="B56" s="90" t="s">
        <v>29</v>
      </c>
      <c r="C56" s="93">
        <v>6</v>
      </c>
      <c r="D56" s="93" t="s">
        <v>30</v>
      </c>
      <c r="E56" s="77" t="s">
        <v>31</v>
      </c>
      <c r="F56" s="14">
        <v>14</v>
      </c>
      <c r="G56" s="96">
        <f>SUM(F56:F63)</f>
        <v>20</v>
      </c>
      <c r="H56" s="13"/>
    </row>
    <row r="57" spans="2:8" ht="31.9" thickBot="1">
      <c r="B57" s="91"/>
      <c r="C57" s="94"/>
      <c r="D57" s="94"/>
      <c r="E57" s="14" t="s">
        <v>32</v>
      </c>
      <c r="F57" s="14">
        <v>6</v>
      </c>
      <c r="G57" s="97"/>
      <c r="H57" s="13"/>
    </row>
    <row r="58" spans="2:8" ht="16.149999999999999" thickBot="1">
      <c r="B58" s="91"/>
      <c r="C58" s="94"/>
      <c r="D58" s="94"/>
      <c r="E58" s="14"/>
      <c r="F58" s="14"/>
      <c r="G58" s="97"/>
      <c r="H58" s="13"/>
    </row>
    <row r="59" spans="2:8" ht="16.149999999999999" thickBot="1">
      <c r="B59" s="91"/>
      <c r="C59" s="94"/>
      <c r="D59" s="94"/>
      <c r="E59" s="14"/>
      <c r="F59" s="14"/>
      <c r="G59" s="97"/>
      <c r="H59" s="13"/>
    </row>
    <row r="60" spans="2:8" ht="16.149999999999999" thickBot="1">
      <c r="B60" s="91"/>
      <c r="C60" s="94"/>
      <c r="D60" s="94"/>
      <c r="E60" s="14"/>
      <c r="F60" s="14"/>
      <c r="G60" s="97"/>
      <c r="H60" s="13"/>
    </row>
    <row r="61" spans="2:8" ht="16.149999999999999" thickBot="1">
      <c r="B61" s="91"/>
      <c r="C61" s="94"/>
      <c r="D61" s="94"/>
      <c r="E61" s="14"/>
      <c r="F61" s="14"/>
      <c r="G61" s="97"/>
      <c r="H61" s="13"/>
    </row>
    <row r="62" spans="2:8" ht="16.149999999999999" thickBot="1">
      <c r="B62" s="91"/>
      <c r="C62" s="94"/>
      <c r="D62" s="94"/>
      <c r="E62" s="14"/>
      <c r="F62" s="14"/>
      <c r="G62" s="97"/>
      <c r="H62" s="13"/>
    </row>
    <row r="63" spans="2:8" ht="16.149999999999999" thickBot="1">
      <c r="B63" s="92"/>
      <c r="C63" s="95"/>
      <c r="D63" s="95"/>
      <c r="E63" s="14"/>
      <c r="F63" s="14"/>
      <c r="G63" s="98"/>
      <c r="H63" s="13"/>
    </row>
    <row r="64" spans="2:8" ht="16.149999999999999" thickBot="1">
      <c r="B64" s="90"/>
      <c r="C64" s="93">
        <v>7</v>
      </c>
      <c r="D64" s="93"/>
      <c r="E64" s="14"/>
      <c r="F64" s="14"/>
      <c r="G64" s="96">
        <f>SUM(F64:F71)</f>
        <v>0</v>
      </c>
      <c r="H64" s="13"/>
    </row>
    <row r="65" spans="2:8" ht="16.149999999999999" thickBot="1">
      <c r="B65" s="91"/>
      <c r="C65" s="94"/>
      <c r="D65" s="94"/>
      <c r="E65" s="14"/>
      <c r="F65" s="14"/>
      <c r="G65" s="97"/>
      <c r="H65" s="13"/>
    </row>
    <row r="66" spans="2:8" ht="16.149999999999999" thickBot="1">
      <c r="B66" s="91"/>
      <c r="C66" s="94"/>
      <c r="D66" s="94"/>
      <c r="E66" s="14"/>
      <c r="F66" s="14"/>
      <c r="G66" s="97"/>
      <c r="H66" s="13"/>
    </row>
    <row r="67" spans="2:8" ht="16.149999999999999" thickBot="1">
      <c r="B67" s="91"/>
      <c r="C67" s="94"/>
      <c r="D67" s="94"/>
      <c r="E67" s="14"/>
      <c r="F67" s="14"/>
      <c r="G67" s="97"/>
      <c r="H67" s="13"/>
    </row>
    <row r="68" spans="2:8" ht="16.149999999999999" thickBot="1">
      <c r="B68" s="91"/>
      <c r="C68" s="94"/>
      <c r="D68" s="94"/>
      <c r="E68" s="14"/>
      <c r="F68" s="14"/>
      <c r="G68" s="97"/>
      <c r="H68" s="13"/>
    </row>
    <row r="69" spans="2:8" ht="16.149999999999999" thickBot="1">
      <c r="B69" s="91"/>
      <c r="C69" s="94"/>
      <c r="D69" s="94"/>
      <c r="E69" s="14"/>
      <c r="F69" s="14"/>
      <c r="G69" s="97"/>
      <c r="H69" s="13"/>
    </row>
    <row r="70" spans="2:8" ht="16.149999999999999" thickBot="1">
      <c r="B70" s="91"/>
      <c r="C70" s="94"/>
      <c r="D70" s="94"/>
      <c r="E70" s="14"/>
      <c r="F70" s="14"/>
      <c r="G70" s="97"/>
      <c r="H70" s="13"/>
    </row>
    <row r="71" spans="2:8" ht="16.149999999999999" thickBot="1">
      <c r="B71" s="92"/>
      <c r="C71" s="95"/>
      <c r="D71" s="95"/>
      <c r="E71" s="14"/>
      <c r="F71" s="14"/>
      <c r="G71" s="98"/>
      <c r="H71" s="13"/>
    </row>
    <row r="72" spans="2:8" ht="16.149999999999999" thickBot="1">
      <c r="B72" s="90"/>
      <c r="C72" s="93">
        <v>8</v>
      </c>
      <c r="D72" s="93"/>
      <c r="E72" s="14"/>
      <c r="F72" s="14"/>
      <c r="G72" s="96">
        <f>SUM(F72:F79)</f>
        <v>0</v>
      </c>
      <c r="H72" s="13"/>
    </row>
    <row r="73" spans="2:8" ht="16.149999999999999" thickBot="1">
      <c r="B73" s="91"/>
      <c r="C73" s="94"/>
      <c r="D73" s="94"/>
      <c r="E73" s="14"/>
      <c r="F73" s="14"/>
      <c r="G73" s="97"/>
      <c r="H73" s="13"/>
    </row>
    <row r="74" spans="2:8" ht="16.149999999999999" thickBot="1">
      <c r="B74" s="91"/>
      <c r="C74" s="94"/>
      <c r="D74" s="94"/>
      <c r="E74" s="14"/>
      <c r="F74" s="14"/>
      <c r="G74" s="97"/>
      <c r="H74" s="13"/>
    </row>
    <row r="75" spans="2:8" ht="16.149999999999999" thickBot="1">
      <c r="B75" s="91"/>
      <c r="C75" s="94"/>
      <c r="D75" s="94"/>
      <c r="E75" s="14"/>
      <c r="F75" s="14"/>
      <c r="G75" s="97"/>
      <c r="H75" s="13"/>
    </row>
    <row r="76" spans="2:8" ht="16.149999999999999" thickBot="1">
      <c r="B76" s="91"/>
      <c r="C76" s="94"/>
      <c r="D76" s="94"/>
      <c r="E76" s="14"/>
      <c r="F76" s="14"/>
      <c r="G76" s="97"/>
      <c r="H76" s="13"/>
    </row>
    <row r="77" spans="2:8" ht="16.149999999999999" thickBot="1">
      <c r="B77" s="91"/>
      <c r="C77" s="94"/>
      <c r="D77" s="94"/>
      <c r="E77" s="14"/>
      <c r="F77" s="14"/>
      <c r="G77" s="97"/>
      <c r="H77" s="13"/>
    </row>
    <row r="78" spans="2:8" ht="16.149999999999999" thickBot="1">
      <c r="B78" s="91"/>
      <c r="C78" s="94"/>
      <c r="D78" s="94"/>
      <c r="E78" s="14"/>
      <c r="F78" s="14"/>
      <c r="G78" s="97"/>
      <c r="H78" s="13"/>
    </row>
    <row r="79" spans="2:8" ht="16.149999999999999" thickBot="1">
      <c r="B79" s="92"/>
      <c r="C79" s="95"/>
      <c r="D79" s="95"/>
      <c r="E79" s="14"/>
      <c r="F79" s="14"/>
      <c r="G79" s="98"/>
      <c r="H79" s="13"/>
    </row>
    <row r="80" spans="2:8" ht="16.149999999999999" thickBot="1">
      <c r="B80" s="90"/>
      <c r="C80" s="93">
        <v>9</v>
      </c>
      <c r="D80" s="93"/>
      <c r="E80" s="14"/>
      <c r="F80" s="14"/>
      <c r="G80" s="96">
        <f>SUM(F80:F87)</f>
        <v>0</v>
      </c>
      <c r="H80" s="13"/>
    </row>
    <row r="81" spans="2:8" ht="16.149999999999999" thickBot="1">
      <c r="B81" s="91"/>
      <c r="C81" s="94"/>
      <c r="D81" s="94"/>
      <c r="E81" s="14"/>
      <c r="F81" s="14"/>
      <c r="G81" s="97"/>
      <c r="H81" s="13"/>
    </row>
    <row r="82" spans="2:8" ht="16.149999999999999" thickBot="1">
      <c r="B82" s="91"/>
      <c r="C82" s="94"/>
      <c r="D82" s="94"/>
      <c r="E82" s="14"/>
      <c r="F82" s="14"/>
      <c r="G82" s="97"/>
      <c r="H82" s="13"/>
    </row>
    <row r="83" spans="2:8" ht="16.149999999999999" thickBot="1">
      <c r="B83" s="91"/>
      <c r="C83" s="94"/>
      <c r="D83" s="94"/>
      <c r="E83" s="14"/>
      <c r="F83" s="14"/>
      <c r="G83" s="97"/>
      <c r="H83" s="13"/>
    </row>
    <row r="84" spans="2:8" ht="16.149999999999999" thickBot="1">
      <c r="B84" s="91"/>
      <c r="C84" s="94"/>
      <c r="D84" s="94"/>
      <c r="E84" s="14"/>
      <c r="F84" s="14"/>
      <c r="G84" s="97"/>
      <c r="H84" s="13"/>
    </row>
    <row r="85" spans="2:8" ht="16.149999999999999" thickBot="1">
      <c r="B85" s="91"/>
      <c r="C85" s="94"/>
      <c r="D85" s="94"/>
      <c r="E85" s="14"/>
      <c r="F85" s="14"/>
      <c r="G85" s="97"/>
      <c r="H85" s="13"/>
    </row>
    <row r="86" spans="2:8" ht="16.149999999999999" thickBot="1">
      <c r="B86" s="91"/>
      <c r="C86" s="94"/>
      <c r="D86" s="94"/>
      <c r="E86" s="14"/>
      <c r="F86" s="14"/>
      <c r="G86" s="97"/>
      <c r="H86" s="13"/>
    </row>
    <row r="87" spans="2:8" ht="16.149999999999999" thickBot="1">
      <c r="B87" s="92"/>
      <c r="C87" s="95"/>
      <c r="D87" s="95"/>
      <c r="E87" s="14"/>
      <c r="F87" s="14"/>
      <c r="G87" s="98"/>
      <c r="H87" s="13"/>
    </row>
    <row r="88" spans="2:8" ht="16.149999999999999" thickBot="1">
      <c r="B88" s="99"/>
      <c r="C88" s="93">
        <v>10</v>
      </c>
      <c r="D88" s="93"/>
      <c r="E88" s="14"/>
      <c r="F88" s="14"/>
      <c r="G88" s="96">
        <f>SUM(F88:F95)</f>
        <v>0</v>
      </c>
      <c r="H88" s="13"/>
    </row>
    <row r="89" spans="2:8" ht="16.149999999999999" thickBot="1">
      <c r="B89" s="100"/>
      <c r="C89" s="94"/>
      <c r="D89" s="94"/>
      <c r="E89" s="14"/>
      <c r="F89" s="14"/>
      <c r="G89" s="97"/>
      <c r="H89" s="13"/>
    </row>
    <row r="90" spans="2:8" ht="16.149999999999999" thickBot="1">
      <c r="B90" s="100"/>
      <c r="C90" s="94"/>
      <c r="D90" s="94"/>
      <c r="E90" s="14"/>
      <c r="F90" s="14"/>
      <c r="G90" s="97"/>
      <c r="H90" s="13"/>
    </row>
    <row r="91" spans="2:8" ht="16.149999999999999" thickBot="1">
      <c r="B91" s="100"/>
      <c r="C91" s="94"/>
      <c r="D91" s="94"/>
      <c r="E91" s="14"/>
      <c r="F91" s="14"/>
      <c r="G91" s="97"/>
      <c r="H91" s="13"/>
    </row>
    <row r="92" spans="2:8" ht="16.149999999999999" thickBot="1">
      <c r="B92" s="100"/>
      <c r="C92" s="94"/>
      <c r="D92" s="94"/>
      <c r="E92" s="14"/>
      <c r="F92" s="14"/>
      <c r="G92" s="97"/>
      <c r="H92" s="13"/>
    </row>
    <row r="93" spans="2:8" ht="16.149999999999999" thickBot="1">
      <c r="B93" s="100"/>
      <c r="C93" s="94"/>
      <c r="D93" s="94"/>
      <c r="E93" s="14"/>
      <c r="F93" s="14"/>
      <c r="G93" s="97"/>
      <c r="H93" s="13"/>
    </row>
    <row r="94" spans="2:8" ht="16.149999999999999" thickBot="1">
      <c r="B94" s="100"/>
      <c r="C94" s="94"/>
      <c r="D94" s="94"/>
      <c r="E94" s="15"/>
      <c r="F94" s="14"/>
      <c r="G94" s="97"/>
      <c r="H94" s="13"/>
    </row>
    <row r="95" spans="2:8" ht="16.149999999999999" thickBot="1">
      <c r="B95" s="101"/>
      <c r="C95" s="95"/>
      <c r="D95" s="95"/>
      <c r="E95" s="14"/>
      <c r="F95" s="14"/>
      <c r="G95" s="98"/>
      <c r="H95" s="13"/>
    </row>
    <row r="96" spans="2:8" ht="16.149999999999999" thickBot="1">
      <c r="B96" s="121" t="s">
        <v>16</v>
      </c>
      <c r="C96" s="122"/>
      <c r="D96" s="122"/>
      <c r="E96" s="122"/>
      <c r="F96" s="123"/>
      <c r="G96" s="1">
        <f>SUM(G16:G95)</f>
        <v>100</v>
      </c>
      <c r="H96" s="13"/>
    </row>
    <row r="97" spans="2:8" ht="15.6">
      <c r="B97" s="16"/>
      <c r="H97" s="13"/>
    </row>
    <row r="98" spans="2:8">
      <c r="B98" s="17"/>
      <c r="H98" s="13"/>
    </row>
    <row r="99" spans="2:8" ht="15.6">
      <c r="B99" s="16" t="s">
        <v>33</v>
      </c>
      <c r="E99" s="18" t="s">
        <v>34</v>
      </c>
      <c r="H99" s="13"/>
    </row>
    <row r="100" spans="2:8" ht="14.45" thickBot="1">
      <c r="B100" s="19"/>
      <c r="C100" s="11"/>
      <c r="D100" s="11"/>
      <c r="E100" s="11"/>
      <c r="F100" s="11"/>
      <c r="G100" s="11"/>
      <c r="H100" s="12"/>
    </row>
  </sheetData>
  <mergeCells count="59">
    <mergeCell ref="I10:L11"/>
    <mergeCell ref="B96:F96"/>
    <mergeCell ref="B14:B15"/>
    <mergeCell ref="C14:C15"/>
    <mergeCell ref="D14:D15"/>
    <mergeCell ref="F14:F15"/>
    <mergeCell ref="B16:B23"/>
    <mergeCell ref="C16:C23"/>
    <mergeCell ref="D16:D23"/>
    <mergeCell ref="E14:E15"/>
    <mergeCell ref="C32:C39"/>
    <mergeCell ref="B32:B39"/>
    <mergeCell ref="D32:D39"/>
    <mergeCell ref="G32:G39"/>
    <mergeCell ref="B24:B31"/>
    <mergeCell ref="C24:C31"/>
    <mergeCell ref="B2:H2"/>
    <mergeCell ref="B12:G12"/>
    <mergeCell ref="B11:G11"/>
    <mergeCell ref="B10:G10"/>
    <mergeCell ref="B9:G9"/>
    <mergeCell ref="B8:G8"/>
    <mergeCell ref="B7:G7"/>
    <mergeCell ref="B6:G6"/>
    <mergeCell ref="B3:H3"/>
    <mergeCell ref="B4:H4"/>
    <mergeCell ref="B5:H5"/>
    <mergeCell ref="D24:D31"/>
    <mergeCell ref="G24:G31"/>
    <mergeCell ref="G14:G15"/>
    <mergeCell ref="G16:G23"/>
    <mergeCell ref="C88:C95"/>
    <mergeCell ref="C40:C47"/>
    <mergeCell ref="C48:C55"/>
    <mergeCell ref="B88:B95"/>
    <mergeCell ref="G56:G63"/>
    <mergeCell ref="G72:G79"/>
    <mergeCell ref="G80:G87"/>
    <mergeCell ref="G88:G95"/>
    <mergeCell ref="D56:D63"/>
    <mergeCell ref="D72:D79"/>
    <mergeCell ref="D80:D87"/>
    <mergeCell ref="D88:D95"/>
    <mergeCell ref="B56:B63"/>
    <mergeCell ref="C56:C63"/>
    <mergeCell ref="C80:C87"/>
    <mergeCell ref="C72:C79"/>
    <mergeCell ref="B72:B79"/>
    <mergeCell ref="B80:B87"/>
    <mergeCell ref="C64:C71"/>
    <mergeCell ref="B64:B71"/>
    <mergeCell ref="D64:D71"/>
    <mergeCell ref="G64:G71"/>
    <mergeCell ref="G48:G55"/>
    <mergeCell ref="B40:B47"/>
    <mergeCell ref="B48:B55"/>
    <mergeCell ref="D40:D47"/>
    <mergeCell ref="D48:D55"/>
    <mergeCell ref="G40:G47"/>
  </mergeCells>
  <pageMargins left="0.7" right="0.7" top="0.75" bottom="0.75" header="0.3" footer="0.3"/>
  <pageSetup scale="65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DO79"/>
  <sheetViews>
    <sheetView topLeftCell="C26" zoomScale="70" zoomScaleNormal="70" workbookViewId="0">
      <selection activeCell="C14" sqref="C14:C63"/>
    </sheetView>
  </sheetViews>
  <sheetFormatPr defaultColWidth="9.125" defaultRowHeight="13.9"/>
  <cols>
    <col min="1" max="1" width="2.25" style="2" customWidth="1"/>
    <col min="2" max="2" width="5" style="2" customWidth="1"/>
    <col min="3" max="3" width="29.75" style="2" customWidth="1"/>
    <col min="4" max="4" width="11" style="2" customWidth="1"/>
    <col min="5" max="6" width="9.375" style="2" customWidth="1"/>
    <col min="7" max="8" width="10.125" style="2" customWidth="1"/>
    <col min="9" max="11" width="9.375" style="2" customWidth="1"/>
    <col min="12" max="12" width="9.25" style="2" customWidth="1"/>
    <col min="13" max="13" width="10" style="2" customWidth="1"/>
    <col min="14" max="14" width="10.375" style="2" customWidth="1"/>
    <col min="15" max="15" width="10.125" style="2" customWidth="1"/>
    <col min="16" max="16" width="10" style="2" customWidth="1"/>
    <col min="17" max="18" width="8.375" style="2" customWidth="1"/>
    <col min="19" max="19" width="10.25" style="2" customWidth="1"/>
    <col min="20" max="20" width="8.375" style="2" customWidth="1"/>
    <col min="21" max="21" width="9.375" style="2" customWidth="1"/>
    <col min="22" max="22" width="9.75" style="2" customWidth="1"/>
    <col min="23" max="23" width="9.875" style="2" customWidth="1"/>
    <col min="24" max="25" width="11.125" style="2" customWidth="1"/>
    <col min="26" max="26" width="10.375" style="2" customWidth="1"/>
    <col min="27" max="27" width="11.125" style="2" customWidth="1"/>
    <col min="28" max="28" width="10" style="2" customWidth="1"/>
    <col min="29" max="29" width="11.125" style="2" customWidth="1"/>
    <col min="30" max="30" width="10.25" style="2" customWidth="1"/>
    <col min="31" max="31" width="9.875" style="2" customWidth="1"/>
    <col min="32" max="32" width="9.125" style="2" customWidth="1"/>
    <col min="33" max="33" width="9.375" style="2" customWidth="1"/>
    <col min="34" max="35" width="11.375" style="2" customWidth="1"/>
    <col min="36" max="36" width="9.375" style="2" customWidth="1"/>
    <col min="37" max="37" width="10.375" style="2" customWidth="1"/>
    <col min="38" max="38" width="10.25" style="2" customWidth="1"/>
    <col min="39" max="40" width="10.375" style="2" customWidth="1"/>
    <col min="41" max="41" width="11.375" style="2" customWidth="1"/>
    <col min="42" max="42" width="10" style="2" customWidth="1"/>
    <col min="43" max="43" width="10.875" style="2" customWidth="1"/>
    <col min="44" max="45" width="11.125" style="2" customWidth="1"/>
    <col min="46" max="47" width="10" style="2" customWidth="1"/>
    <col min="48" max="50" width="10.375" style="2" customWidth="1"/>
    <col min="51" max="51" width="11.375" style="2" customWidth="1"/>
    <col min="52" max="52" width="10" style="2" customWidth="1"/>
    <col min="53" max="53" width="9.375" style="2" customWidth="1"/>
    <col min="54" max="55" width="11.375" style="2" customWidth="1"/>
    <col min="56" max="56" width="10.125" style="2" customWidth="1"/>
    <col min="57" max="57" width="11.375" style="2" customWidth="1"/>
    <col min="58" max="58" width="10.125" style="2" customWidth="1"/>
    <col min="59" max="59" width="11.375" style="2" customWidth="1"/>
    <col min="60" max="60" width="9.75" style="2" customWidth="1"/>
    <col min="61" max="61" width="11.375" style="2" customWidth="1"/>
    <col min="62" max="62" width="10.125" style="2" customWidth="1"/>
    <col min="63" max="63" width="10" style="2" customWidth="1"/>
    <col min="64" max="64" width="11.375" style="2" hidden="1" customWidth="1"/>
    <col min="65" max="65" width="9.375" style="2" hidden="1" customWidth="1"/>
    <col min="66" max="66" width="10.25" style="2" hidden="1" customWidth="1"/>
    <col min="67" max="67" width="11.375" style="2" hidden="1" customWidth="1"/>
    <col min="68" max="68" width="10.125" style="2" hidden="1" customWidth="1"/>
    <col min="69" max="69" width="11.375" style="2" hidden="1" customWidth="1"/>
    <col min="70" max="71" width="9.75" style="2" hidden="1" customWidth="1"/>
    <col min="72" max="72" width="9.375" style="2" hidden="1" customWidth="1"/>
    <col min="73" max="73" width="9.75" style="2" hidden="1" customWidth="1"/>
    <col min="74" max="75" width="11.375" style="2" hidden="1" customWidth="1"/>
    <col min="76" max="76" width="9.875" style="2" hidden="1" customWidth="1"/>
    <col min="77" max="77" width="10.125" style="2" hidden="1" customWidth="1"/>
    <col min="78" max="78" width="9.375" style="2" hidden="1" customWidth="1"/>
    <col min="79" max="79" width="11.375" style="2" hidden="1" customWidth="1"/>
    <col min="80" max="80" width="9.875" style="2" hidden="1" customWidth="1"/>
    <col min="81" max="81" width="11.375" style="2" hidden="1" customWidth="1"/>
    <col min="82" max="82" width="8.75" style="2" hidden="1" customWidth="1"/>
    <col min="83" max="83" width="9.875" style="2" hidden="1" customWidth="1"/>
    <col min="84" max="84" width="11.375" style="2" hidden="1" customWidth="1"/>
    <col min="85" max="85" width="11.125" style="2" hidden="1" customWidth="1"/>
    <col min="86" max="86" width="7.375" style="2" hidden="1" customWidth="1"/>
    <col min="87" max="87" width="10.25" style="2" hidden="1" customWidth="1"/>
    <col min="88" max="88" width="10.125" style="2" hidden="1" customWidth="1"/>
    <col min="89" max="89" width="11" style="2" hidden="1" customWidth="1"/>
    <col min="90" max="90" width="9.375" style="2" hidden="1" customWidth="1"/>
    <col min="91" max="91" width="9.875" style="2" hidden="1" customWidth="1"/>
    <col min="92" max="92" width="9.125" style="2" hidden="1" customWidth="1"/>
    <col min="93" max="93" width="9.75" style="2" hidden="1" customWidth="1"/>
    <col min="94" max="95" width="11.375" style="2" hidden="1" customWidth="1"/>
    <col min="96" max="96" width="9.375" style="2" hidden="1" customWidth="1"/>
    <col min="97" max="97" width="10.375" style="2" hidden="1" customWidth="1"/>
    <col min="98" max="98" width="9.875" style="2" hidden="1" customWidth="1"/>
    <col min="99" max="99" width="10" style="2" hidden="1" customWidth="1"/>
    <col min="100" max="100" width="9.25" style="2" hidden="1" customWidth="1"/>
    <col min="101" max="101" width="10.875" style="2" hidden="1" customWidth="1"/>
    <col min="102" max="102" width="8.875" style="2" hidden="1" customWidth="1"/>
    <col min="103" max="103" width="9.375" style="2" hidden="1" customWidth="1"/>
    <col min="104" max="104" width="12.75" style="2" customWidth="1"/>
    <col min="105" max="105" width="13.75" style="2" customWidth="1"/>
    <col min="106" max="106" width="11.875" style="2" customWidth="1"/>
    <col min="107" max="16384" width="9.125" style="2"/>
  </cols>
  <sheetData>
    <row r="1" spans="2:106" ht="14.45" thickBot="1"/>
    <row r="2" spans="2:106" ht="19.5" customHeight="1" thickBot="1">
      <c r="B2" s="154" t="s">
        <v>35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6"/>
    </row>
    <row r="3" spans="2:106" ht="26.25" customHeight="1">
      <c r="B3" s="109" t="s">
        <v>36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5"/>
    </row>
    <row r="4" spans="2:106" ht="19.5" customHeight="1" thickBot="1">
      <c r="B4" s="113" t="s">
        <v>37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62"/>
    </row>
    <row r="5" spans="2:106" ht="28.5" customHeight="1">
      <c r="B5" s="157" t="s">
        <v>38</v>
      </c>
      <c r="C5" s="158"/>
      <c r="D5" s="20">
        <v>50</v>
      </c>
      <c r="E5" s="76"/>
      <c r="F5" s="76"/>
      <c r="G5" s="76"/>
      <c r="H5" s="4"/>
      <c r="I5" s="4"/>
      <c r="J5" s="4"/>
      <c r="K5" s="4"/>
      <c r="L5" s="4"/>
      <c r="M5" s="4"/>
      <c r="N5" s="177" t="s">
        <v>39</v>
      </c>
      <c r="O5" s="178"/>
      <c r="P5" s="178"/>
      <c r="Q5" s="20">
        <v>50</v>
      </c>
      <c r="U5" s="4"/>
      <c r="V5" s="4"/>
      <c r="W5" s="4"/>
      <c r="X5" s="20" t="s">
        <v>40</v>
      </c>
      <c r="Y5" s="79" t="s">
        <v>41</v>
      </c>
      <c r="Z5" s="79"/>
      <c r="AA5" s="79"/>
      <c r="AB5" s="79"/>
      <c r="AC5" s="79"/>
      <c r="AD5" s="79"/>
      <c r="AE5" s="159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  <c r="CX5" s="160"/>
      <c r="CY5" s="160"/>
      <c r="CZ5" s="160"/>
      <c r="DA5" s="161"/>
    </row>
    <row r="6" spans="2:106">
      <c r="B6" s="109" t="s">
        <v>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  <c r="CQ6" s="110"/>
      <c r="CR6" s="110"/>
      <c r="CS6" s="110"/>
      <c r="CT6" s="110"/>
      <c r="CU6" s="110"/>
      <c r="CV6" s="110"/>
      <c r="CW6" s="110"/>
      <c r="CX6" s="110"/>
      <c r="CY6" s="110"/>
      <c r="CZ6" s="110"/>
      <c r="DA6" s="115"/>
    </row>
    <row r="7" spans="2:106" ht="20.25" customHeight="1">
      <c r="B7" s="105" t="s">
        <v>43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65"/>
    </row>
    <row r="8" spans="2:106" ht="18.75" customHeight="1" thickBot="1">
      <c r="B8" s="163" t="s">
        <v>44</v>
      </c>
      <c r="C8" s="164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06"/>
      <c r="CR8" s="106"/>
      <c r="CS8" s="106"/>
      <c r="CT8" s="106"/>
      <c r="CU8" s="106"/>
      <c r="CV8" s="106"/>
      <c r="CW8" s="106"/>
      <c r="CX8" s="106"/>
      <c r="CY8" s="106"/>
      <c r="CZ8" s="106"/>
      <c r="DA8" s="165"/>
    </row>
    <row r="9" spans="2:106" ht="18.75" customHeight="1" thickBot="1">
      <c r="B9" s="74"/>
      <c r="C9" s="75"/>
      <c r="D9" s="124" t="str">
        <f>'Form 1'!B16</f>
        <v>KNOWLEDGE</v>
      </c>
      <c r="E9" s="125"/>
      <c r="F9" s="125"/>
      <c r="G9" s="125"/>
      <c r="H9" s="125"/>
      <c r="I9" s="125"/>
      <c r="J9" s="125"/>
      <c r="K9" s="125"/>
      <c r="L9" s="125"/>
      <c r="M9" s="126"/>
      <c r="N9" s="124" t="str">
        <f>'Form 1'!B24</f>
        <v>KNOWLEDGE</v>
      </c>
      <c r="O9" s="125"/>
      <c r="P9" s="125"/>
      <c r="Q9" s="125"/>
      <c r="R9" s="125"/>
      <c r="S9" s="125"/>
      <c r="T9" s="125"/>
      <c r="U9" s="125"/>
      <c r="V9" s="125"/>
      <c r="W9" s="126"/>
      <c r="X9" s="124" t="str">
        <f>'Form 1'!B32</f>
        <v>KNOWLEDGE</v>
      </c>
      <c r="Y9" s="125"/>
      <c r="Z9" s="125"/>
      <c r="AA9" s="125"/>
      <c r="AB9" s="125"/>
      <c r="AC9" s="125"/>
      <c r="AD9" s="125"/>
      <c r="AE9" s="125"/>
      <c r="AF9" s="125"/>
      <c r="AG9" s="126"/>
      <c r="AH9" s="124" t="str">
        <f>'Form 1'!B40</f>
        <v>KNOWLEDGE</v>
      </c>
      <c r="AI9" s="125"/>
      <c r="AJ9" s="125"/>
      <c r="AK9" s="125"/>
      <c r="AL9" s="125"/>
      <c r="AM9" s="125"/>
      <c r="AN9" s="125"/>
      <c r="AO9" s="125"/>
      <c r="AP9" s="125"/>
      <c r="AQ9" s="126"/>
      <c r="AR9" s="124" t="str">
        <f>'Form 1'!B48</f>
        <v>SKILLS</v>
      </c>
      <c r="AS9" s="125"/>
      <c r="AT9" s="125"/>
      <c r="AU9" s="125"/>
      <c r="AV9" s="125"/>
      <c r="AW9" s="125"/>
      <c r="AX9" s="125"/>
      <c r="AY9" s="125"/>
      <c r="AZ9" s="125"/>
      <c r="BA9" s="126"/>
      <c r="BB9" s="124" t="str">
        <f>'Form 1'!B56</f>
        <v>VALUES</v>
      </c>
      <c r="BC9" s="125"/>
      <c r="BD9" s="125"/>
      <c r="BE9" s="125"/>
      <c r="BF9" s="125"/>
      <c r="BG9" s="125"/>
      <c r="BH9" s="125"/>
      <c r="BI9" s="125"/>
      <c r="BJ9" s="125"/>
      <c r="BK9" s="126"/>
      <c r="BL9" s="124">
        <f>'Form 1'!B64</f>
        <v>0</v>
      </c>
      <c r="BM9" s="125"/>
      <c r="BN9" s="125"/>
      <c r="BO9" s="125"/>
      <c r="BP9" s="125"/>
      <c r="BQ9" s="125"/>
      <c r="BR9" s="125"/>
      <c r="BS9" s="125"/>
      <c r="BT9" s="125"/>
      <c r="BU9" s="126"/>
      <c r="BV9" s="124">
        <f>'Form 1'!B72</f>
        <v>0</v>
      </c>
      <c r="BW9" s="125"/>
      <c r="BX9" s="125"/>
      <c r="BY9" s="125"/>
      <c r="BZ9" s="125"/>
      <c r="CA9" s="125"/>
      <c r="CB9" s="125"/>
      <c r="CC9" s="125"/>
      <c r="CD9" s="125"/>
      <c r="CE9" s="126"/>
      <c r="CF9" s="124">
        <f>'Form 1'!B80</f>
        <v>0</v>
      </c>
      <c r="CG9" s="125"/>
      <c r="CH9" s="125"/>
      <c r="CI9" s="125"/>
      <c r="CJ9" s="125"/>
      <c r="CK9" s="125"/>
      <c r="CL9" s="125"/>
      <c r="CM9" s="125"/>
      <c r="CN9" s="125"/>
      <c r="CO9" s="126"/>
      <c r="CP9" s="124">
        <f>'Form 1'!B88</f>
        <v>0</v>
      </c>
      <c r="CQ9" s="125"/>
      <c r="CR9" s="125"/>
      <c r="CS9" s="125"/>
      <c r="CT9" s="125"/>
      <c r="CU9" s="125"/>
      <c r="CV9" s="125"/>
      <c r="CW9" s="125"/>
      <c r="CX9" s="125"/>
      <c r="CY9" s="126"/>
      <c r="CZ9" s="65"/>
      <c r="DA9" s="65"/>
    </row>
    <row r="10" spans="2:106" ht="14.45" thickBot="1">
      <c r="B10" s="166" t="s">
        <v>45</v>
      </c>
      <c r="C10" s="167"/>
      <c r="D10" s="129">
        <f>'Form 1'!C16</f>
        <v>1</v>
      </c>
      <c r="E10" s="130"/>
      <c r="F10" s="130"/>
      <c r="G10" s="130"/>
      <c r="H10" s="130"/>
      <c r="I10" s="130"/>
      <c r="J10" s="130"/>
      <c r="K10" s="130"/>
      <c r="L10" s="130"/>
      <c r="M10" s="137"/>
      <c r="N10" s="129">
        <f>'Form 1'!C24</f>
        <v>2</v>
      </c>
      <c r="O10" s="130"/>
      <c r="P10" s="130"/>
      <c r="Q10" s="130"/>
      <c r="R10" s="130"/>
      <c r="S10" s="130"/>
      <c r="T10" s="130"/>
      <c r="U10" s="130"/>
      <c r="V10" s="130"/>
      <c r="W10" s="137"/>
      <c r="X10" s="129">
        <f>'Form 1'!C32</f>
        <v>3</v>
      </c>
      <c r="Y10" s="130"/>
      <c r="Z10" s="130"/>
      <c r="AA10" s="130"/>
      <c r="AB10" s="130"/>
      <c r="AC10" s="130"/>
      <c r="AD10" s="130"/>
      <c r="AE10" s="130"/>
      <c r="AF10" s="130"/>
      <c r="AG10" s="137"/>
      <c r="AH10" s="129">
        <f>'Form 1'!C40</f>
        <v>4</v>
      </c>
      <c r="AI10" s="130"/>
      <c r="AJ10" s="130"/>
      <c r="AK10" s="130"/>
      <c r="AL10" s="130"/>
      <c r="AM10" s="130"/>
      <c r="AN10" s="130"/>
      <c r="AO10" s="130"/>
      <c r="AP10" s="130"/>
      <c r="AQ10" s="137"/>
      <c r="AR10" s="129">
        <f>'Form 1'!C48</f>
        <v>5</v>
      </c>
      <c r="AS10" s="130"/>
      <c r="AT10" s="130"/>
      <c r="AU10" s="130"/>
      <c r="AV10" s="130"/>
      <c r="AW10" s="130"/>
      <c r="AX10" s="130"/>
      <c r="AY10" s="130"/>
      <c r="AZ10" s="130"/>
      <c r="BA10" s="137"/>
      <c r="BB10" s="129">
        <f>'Form 1'!C56</f>
        <v>6</v>
      </c>
      <c r="BC10" s="130"/>
      <c r="BD10" s="130"/>
      <c r="BE10" s="130"/>
      <c r="BF10" s="130"/>
      <c r="BG10" s="130"/>
      <c r="BH10" s="130"/>
      <c r="BI10" s="130"/>
      <c r="BJ10" s="130"/>
      <c r="BK10" s="130"/>
      <c r="BL10" s="130">
        <f>'Form 1'!C64</f>
        <v>7</v>
      </c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>'Form 1'!C72</f>
        <v>8</v>
      </c>
      <c r="BW10" s="130"/>
      <c r="BX10" s="130"/>
      <c r="BY10" s="130"/>
      <c r="BZ10" s="130"/>
      <c r="CA10" s="130"/>
      <c r="CB10" s="130"/>
      <c r="CC10" s="130"/>
      <c r="CD10" s="130"/>
      <c r="CE10" s="130"/>
      <c r="CF10" s="130">
        <f>'Form 1'!C80</f>
        <v>9</v>
      </c>
      <c r="CG10" s="130"/>
      <c r="CH10" s="130"/>
      <c r="CI10" s="130"/>
      <c r="CJ10" s="130"/>
      <c r="CK10" s="130"/>
      <c r="CL10" s="130"/>
      <c r="CM10" s="130"/>
      <c r="CN10" s="130"/>
      <c r="CO10" s="130"/>
      <c r="CP10" s="129">
        <f>'Form 1'!C88</f>
        <v>10</v>
      </c>
      <c r="CQ10" s="130"/>
      <c r="CR10" s="130"/>
      <c r="CS10" s="130"/>
      <c r="CT10" s="130"/>
      <c r="CU10" s="130"/>
      <c r="CV10" s="130"/>
      <c r="CW10" s="130"/>
      <c r="CX10" s="130"/>
      <c r="CY10" s="137"/>
      <c r="CZ10" s="168"/>
      <c r="DA10" s="176"/>
    </row>
    <row r="11" spans="2:106" ht="51.75" customHeight="1" thickBot="1">
      <c r="B11" s="166"/>
      <c r="C11" s="167"/>
      <c r="D11" s="60" t="str">
        <f>'Form 1'!E16</f>
        <v>MIDTERM</v>
      </c>
      <c r="E11" s="60" t="str">
        <f>'Form 1'!E17</f>
        <v>FINAL</v>
      </c>
      <c r="F11" s="60">
        <f>'Form 1'!E18</f>
        <v>0</v>
      </c>
      <c r="G11" s="60">
        <f>'Form 1'!E19</f>
        <v>0</v>
      </c>
      <c r="H11" s="60">
        <f>'Form 1'!E20</f>
        <v>0</v>
      </c>
      <c r="I11" s="60">
        <f>'Form 1'!E21</f>
        <v>0</v>
      </c>
      <c r="J11" s="60">
        <f>'Form 1'!E22</f>
        <v>0</v>
      </c>
      <c r="K11" s="60">
        <f>'Form 1'!E23</f>
        <v>0</v>
      </c>
      <c r="L11" s="24" t="s">
        <v>46</v>
      </c>
      <c r="M11" s="24" t="s">
        <v>47</v>
      </c>
      <c r="N11" s="60" t="str">
        <f>'Form 1'!E24</f>
        <v>QUIZ 1</v>
      </c>
      <c r="O11" s="60" t="str">
        <f>'Form 1'!E25</f>
        <v>MIDTERM</v>
      </c>
      <c r="P11" s="60" t="str">
        <f>'Form 1'!E26</f>
        <v>FINAL</v>
      </c>
      <c r="Q11" s="60">
        <f>'Form 1'!E27</f>
        <v>0</v>
      </c>
      <c r="R11" s="60">
        <f>'Form 1'!E28</f>
        <v>0</v>
      </c>
      <c r="S11" s="60">
        <f>'Form 1'!E29</f>
        <v>0</v>
      </c>
      <c r="T11" s="60">
        <f>'Form 1'!E30</f>
        <v>0</v>
      </c>
      <c r="U11" s="60">
        <f>'Form 1'!E31</f>
        <v>0</v>
      </c>
      <c r="V11" s="24" t="s">
        <v>46</v>
      </c>
      <c r="W11" s="24" t="s">
        <v>47</v>
      </c>
      <c r="X11" s="61" t="str">
        <f>'Form 1'!E32</f>
        <v>MIDTERM</v>
      </c>
      <c r="Y11" s="61" t="str">
        <f>'Form 1'!E33</f>
        <v>FINAL</v>
      </c>
      <c r="Z11" s="61">
        <f>'Form 1'!E34</f>
        <v>0</v>
      </c>
      <c r="AA11" s="61">
        <f>'Form 1'!E35</f>
        <v>0</v>
      </c>
      <c r="AB11" s="61">
        <f>'Form 1'!E36</f>
        <v>0</v>
      </c>
      <c r="AC11" s="61">
        <f>'Form 1'!E37</f>
        <v>0</v>
      </c>
      <c r="AD11" s="61">
        <f>'Form 1'!E38</f>
        <v>0</v>
      </c>
      <c r="AE11" s="61">
        <f>'Form 1'!E39</f>
        <v>0</v>
      </c>
      <c r="AF11" s="24" t="s">
        <v>46</v>
      </c>
      <c r="AG11" s="24" t="s">
        <v>47</v>
      </c>
      <c r="AH11" s="62" t="str">
        <f>'Form 1'!E40</f>
        <v>PARTICIPATION</v>
      </c>
      <c r="AI11" s="62" t="str">
        <f>'Form 1'!E41</f>
        <v>FINAL</v>
      </c>
      <c r="AJ11" s="62">
        <f>'Form 1'!E42</f>
        <v>0</v>
      </c>
      <c r="AK11" s="62">
        <f>'Form 1'!E43</f>
        <v>0</v>
      </c>
      <c r="AL11" s="62">
        <f>'Form 1'!E44</f>
        <v>0</v>
      </c>
      <c r="AM11" s="62">
        <f>'Form 1'!E45</f>
        <v>0</v>
      </c>
      <c r="AN11" s="62">
        <f>'Form 1'!E46</f>
        <v>0</v>
      </c>
      <c r="AO11" s="62">
        <f>'Form 1'!E47</f>
        <v>0</v>
      </c>
      <c r="AP11" s="24" t="s">
        <v>46</v>
      </c>
      <c r="AQ11" s="24" t="s">
        <v>47</v>
      </c>
      <c r="AR11" s="63" t="str">
        <f>'Form 1'!E48</f>
        <v>MIDTERM</v>
      </c>
      <c r="AS11" s="62" t="str">
        <f>'Form 1'!E49</f>
        <v>ASSIGNMENT</v>
      </c>
      <c r="AT11" s="62" t="str">
        <f>'Form 1'!E50</f>
        <v>FINAL</v>
      </c>
      <c r="AU11" s="62">
        <f>'Form 1'!E51</f>
        <v>0</v>
      </c>
      <c r="AV11" s="62">
        <f>'Form 1'!E52</f>
        <v>0</v>
      </c>
      <c r="AW11" s="62">
        <f>'Form 1'!E53</f>
        <v>0</v>
      </c>
      <c r="AX11" s="62">
        <f>'Form 1'!E54</f>
        <v>0</v>
      </c>
      <c r="AY11" s="62">
        <f>'Form 1'!E55</f>
        <v>0</v>
      </c>
      <c r="AZ11" s="24"/>
      <c r="BA11" s="24"/>
      <c r="BB11" s="63" t="str">
        <f>'Form 1'!E56</f>
        <v>PROJECT MILESTONE 1-5</v>
      </c>
      <c r="BC11" s="62" t="str">
        <f>'Form 1'!E57</f>
        <v>PROJECT MILESTONE 6-7</v>
      </c>
      <c r="BD11" s="62">
        <f>'Form 1'!E58</f>
        <v>0</v>
      </c>
      <c r="BE11" s="62">
        <f>'Form 1'!E59</f>
        <v>0</v>
      </c>
      <c r="BF11" s="62">
        <f>'Form 1'!E60</f>
        <v>0</v>
      </c>
      <c r="BG11" s="62">
        <f>'Form 1'!E61</f>
        <v>0</v>
      </c>
      <c r="BH11" s="62">
        <f>'Form 1'!E62</f>
        <v>0</v>
      </c>
      <c r="BI11" s="62">
        <f>'Form 1'!E63</f>
        <v>0</v>
      </c>
      <c r="BJ11" s="24"/>
      <c r="BK11" s="24"/>
      <c r="BL11" s="64">
        <f>'Form 1'!E64</f>
        <v>0</v>
      </c>
      <c r="BM11" s="64">
        <f>'Form 1'!E65</f>
        <v>0</v>
      </c>
      <c r="BN11" s="62">
        <f>'Form 1'!E66</f>
        <v>0</v>
      </c>
      <c r="BO11" s="62">
        <f>'Form 1'!E67</f>
        <v>0</v>
      </c>
      <c r="BP11" s="62">
        <f>'Form 1'!E68</f>
        <v>0</v>
      </c>
      <c r="BQ11" s="62">
        <f>'Form 1'!E69</f>
        <v>0</v>
      </c>
      <c r="BR11" s="62">
        <f>'Form 1'!E70</f>
        <v>0</v>
      </c>
      <c r="BS11" s="62">
        <f>'Form 1'!E71</f>
        <v>0</v>
      </c>
      <c r="BT11" s="24"/>
      <c r="BU11" s="24"/>
      <c r="BV11" s="62">
        <f>'Form 1'!E72</f>
        <v>0</v>
      </c>
      <c r="BW11" s="64">
        <f>'Form 1'!E73</f>
        <v>0</v>
      </c>
      <c r="BX11" s="62">
        <f>'Form 1'!E74</f>
        <v>0</v>
      </c>
      <c r="BY11" s="62">
        <f>'Form 1'!E75</f>
        <v>0</v>
      </c>
      <c r="BZ11" s="62">
        <f>'Form 1'!E76</f>
        <v>0</v>
      </c>
      <c r="CA11" s="62">
        <f>'Form 1'!E77</f>
        <v>0</v>
      </c>
      <c r="CB11" s="62">
        <f>'Form 1'!E78</f>
        <v>0</v>
      </c>
      <c r="CC11" s="62">
        <f>'Form 1'!E79</f>
        <v>0</v>
      </c>
      <c r="CD11" s="24"/>
      <c r="CE11" s="24"/>
      <c r="CF11" s="62">
        <f>'Form 1'!E80</f>
        <v>0</v>
      </c>
      <c r="CG11" s="64">
        <f>'Form 1'!E81</f>
        <v>0</v>
      </c>
      <c r="CH11" s="62">
        <f>'Form 1'!E82</f>
        <v>0</v>
      </c>
      <c r="CI11" s="62">
        <f>'Form 1'!E83</f>
        <v>0</v>
      </c>
      <c r="CJ11" s="62">
        <f>'Form 1'!E84</f>
        <v>0</v>
      </c>
      <c r="CK11" s="62">
        <f>'Form 1'!E85</f>
        <v>0</v>
      </c>
      <c r="CL11" s="62">
        <f>'Form 1'!E86</f>
        <v>0</v>
      </c>
      <c r="CM11" s="62">
        <f>'Form 1'!E87</f>
        <v>0</v>
      </c>
      <c r="CN11" s="24"/>
      <c r="CO11" s="24"/>
      <c r="CP11" s="62">
        <f>'Form 1'!E88</f>
        <v>0</v>
      </c>
      <c r="CQ11" s="62">
        <f>'Form 1'!E89</f>
        <v>0</v>
      </c>
      <c r="CR11" s="62">
        <f>'Form 1'!E90</f>
        <v>0</v>
      </c>
      <c r="CS11" s="62">
        <f>'Form 1'!E91</f>
        <v>0</v>
      </c>
      <c r="CT11" s="62">
        <f>'Form 1'!E92</f>
        <v>0</v>
      </c>
      <c r="CU11" s="62">
        <f>'Form 1'!E93</f>
        <v>0</v>
      </c>
      <c r="CV11" s="62">
        <f>'Form 1'!E94</f>
        <v>0</v>
      </c>
      <c r="CW11" s="62">
        <f>'Form 1'!E95</f>
        <v>0</v>
      </c>
      <c r="CX11" s="24"/>
      <c r="CY11" s="24"/>
      <c r="CZ11" s="27" t="s">
        <v>48</v>
      </c>
      <c r="DA11" s="28" t="s">
        <v>49</v>
      </c>
      <c r="DB11" s="29" t="s">
        <v>50</v>
      </c>
    </row>
    <row r="12" spans="2:106" ht="14.45" thickBot="1">
      <c r="B12" s="168"/>
      <c r="C12" s="169"/>
      <c r="D12" s="30">
        <f>'Form 1'!F16</f>
        <v>2</v>
      </c>
      <c r="E12" s="23">
        <f>'Form 1'!F17</f>
        <v>14</v>
      </c>
      <c r="F12" s="23">
        <f>'Form 1'!F18</f>
        <v>0</v>
      </c>
      <c r="G12" s="23">
        <f>'Form 1'!F19</f>
        <v>0</v>
      </c>
      <c r="H12" s="23">
        <f>'Form 1'!F20</f>
        <v>0</v>
      </c>
      <c r="I12" s="31">
        <f>'Form 1'!F21</f>
        <v>0</v>
      </c>
      <c r="J12" s="31">
        <f>'Form 1'!F22</f>
        <v>0</v>
      </c>
      <c r="K12" s="31">
        <f>'Form 1'!F23</f>
        <v>0</v>
      </c>
      <c r="L12" s="32">
        <f>SUM(D12:K12)</f>
        <v>16</v>
      </c>
      <c r="M12" s="33"/>
      <c r="N12" s="30">
        <f>'Form 1'!F24</f>
        <v>5</v>
      </c>
      <c r="O12" s="23">
        <f>'Form 1'!F25</f>
        <v>3</v>
      </c>
      <c r="P12" s="23">
        <f>'Form 1'!F26</f>
        <v>6</v>
      </c>
      <c r="Q12" s="23">
        <f>'Form 1'!F27</f>
        <v>0</v>
      </c>
      <c r="R12" s="23">
        <f>'Form 1'!F28</f>
        <v>0</v>
      </c>
      <c r="S12" s="31">
        <f>'Form 1'!F29</f>
        <v>0</v>
      </c>
      <c r="T12" s="31">
        <f>'Form 1'!F30</f>
        <v>0</v>
      </c>
      <c r="U12" s="31">
        <f>'Form 1'!F31</f>
        <v>0</v>
      </c>
      <c r="V12" s="32">
        <f>SUM(N12:U12)</f>
        <v>14</v>
      </c>
      <c r="W12" s="34"/>
      <c r="X12" s="25">
        <f>'Form 1'!F32</f>
        <v>11</v>
      </c>
      <c r="Y12" s="25">
        <f>'Form 1'!F33</f>
        <v>4</v>
      </c>
      <c r="Z12" s="25">
        <f>'Form 1'!F34</f>
        <v>0</v>
      </c>
      <c r="AA12" s="25">
        <f>'Form 1'!F35</f>
        <v>0</v>
      </c>
      <c r="AB12" s="25">
        <f>'Form 1'!F36</f>
        <v>0</v>
      </c>
      <c r="AC12" s="25">
        <f>'Form 1'!F37</f>
        <v>0</v>
      </c>
      <c r="AD12" s="25">
        <f>'Form 1'!F38</f>
        <v>0</v>
      </c>
      <c r="AE12" s="25">
        <f>'Form 1'!F39</f>
        <v>0</v>
      </c>
      <c r="AF12" s="32">
        <f>SUM(X12:AE12)</f>
        <v>15</v>
      </c>
      <c r="AG12" s="35"/>
      <c r="AH12" s="36">
        <f>'Form 1'!F40</f>
        <v>5</v>
      </c>
      <c r="AI12" s="36">
        <f>'Form 1'!F41</f>
        <v>12</v>
      </c>
      <c r="AJ12" s="36">
        <f>'Form 1'!F42</f>
        <v>0</v>
      </c>
      <c r="AK12" s="36">
        <f>'Form 1'!F43</f>
        <v>0</v>
      </c>
      <c r="AL12" s="36">
        <f>'Form 1'!F44</f>
        <v>0</v>
      </c>
      <c r="AM12" s="36">
        <f>'Form 1'!F45</f>
        <v>0</v>
      </c>
      <c r="AN12" s="36">
        <f>'Form 1'!F46</f>
        <v>0</v>
      </c>
      <c r="AO12" s="36">
        <f>'Form 1'!F47</f>
        <v>0</v>
      </c>
      <c r="AP12" s="32">
        <f>SUM(AH12:AO12)</f>
        <v>17</v>
      </c>
      <c r="AQ12" s="37"/>
      <c r="AR12" s="26">
        <f>'Form 1'!F48</f>
        <v>4</v>
      </c>
      <c r="AS12" s="36">
        <f>'Form 1'!F49</f>
        <v>10</v>
      </c>
      <c r="AT12" s="36">
        <f>'Form 1'!F50</f>
        <v>4</v>
      </c>
      <c r="AU12" s="36">
        <f>'Form 1'!F51</f>
        <v>0</v>
      </c>
      <c r="AV12" s="36">
        <f>'Form 1'!F52</f>
        <v>0</v>
      </c>
      <c r="AW12" s="36">
        <f>'Form 1'!F53</f>
        <v>0</v>
      </c>
      <c r="AX12" s="36">
        <f>'Form 1'!F54</f>
        <v>0</v>
      </c>
      <c r="AY12" s="36">
        <f>'Form 1'!F55</f>
        <v>0</v>
      </c>
      <c r="AZ12" s="32">
        <f>SUM(AR12:AY12)</f>
        <v>18</v>
      </c>
      <c r="BA12" s="38"/>
      <c r="BB12" s="36">
        <f>'Form 1'!F56</f>
        <v>14</v>
      </c>
      <c r="BC12" s="36">
        <f>'Form 1'!F57</f>
        <v>6</v>
      </c>
      <c r="BD12" s="36">
        <f>'Form 1'!F58</f>
        <v>0</v>
      </c>
      <c r="BE12" s="36">
        <f>'Form 1'!F59</f>
        <v>0</v>
      </c>
      <c r="BF12" s="36">
        <f>'Form 1'!F60</f>
        <v>0</v>
      </c>
      <c r="BG12" s="36">
        <f>'Form 1'!F61</f>
        <v>0</v>
      </c>
      <c r="BH12" s="36">
        <f>'Form 1'!F62</f>
        <v>0</v>
      </c>
      <c r="BI12" s="36">
        <f>'Form 1'!F63</f>
        <v>0</v>
      </c>
      <c r="BJ12" s="32">
        <f>SUM(BB12:BI12)</f>
        <v>20</v>
      </c>
      <c r="BK12" s="37"/>
      <c r="BL12" s="36">
        <f>'Form 1'!F64</f>
        <v>0</v>
      </c>
      <c r="BM12" s="36">
        <f>'Form 1'!F65</f>
        <v>0</v>
      </c>
      <c r="BN12" s="36">
        <f>'Form 1'!F66</f>
        <v>0</v>
      </c>
      <c r="BO12" s="36">
        <f>'Form 1'!F67</f>
        <v>0</v>
      </c>
      <c r="BP12" s="36">
        <f>'Form 1'!F68</f>
        <v>0</v>
      </c>
      <c r="BQ12" s="36">
        <f>'Form 1'!F69</f>
        <v>0</v>
      </c>
      <c r="BR12" s="36">
        <f>'Form 1'!F70</f>
        <v>0</v>
      </c>
      <c r="BS12" s="36">
        <f>'Form 1'!F71</f>
        <v>0</v>
      </c>
      <c r="BT12" s="32">
        <f>SUM(BL12:BS12)</f>
        <v>0</v>
      </c>
      <c r="BU12" s="37"/>
      <c r="BV12" s="36">
        <f>'Form 1'!F72</f>
        <v>0</v>
      </c>
      <c r="BW12" s="36">
        <f>'Form 1'!F73</f>
        <v>0</v>
      </c>
      <c r="BX12" s="36">
        <f>'Form 1'!F74</f>
        <v>0</v>
      </c>
      <c r="BY12" s="36">
        <f>'Form 1'!F75</f>
        <v>0</v>
      </c>
      <c r="BZ12" s="36">
        <f>'Form 1'!F76</f>
        <v>0</v>
      </c>
      <c r="CA12" s="36">
        <f>'Form 1'!F77</f>
        <v>0</v>
      </c>
      <c r="CB12" s="36">
        <f>'Form 1'!F78</f>
        <v>0</v>
      </c>
      <c r="CC12" s="36">
        <f>'Form 1'!F79</f>
        <v>0</v>
      </c>
      <c r="CD12" s="32">
        <f>SUM(BV12:CC12)</f>
        <v>0</v>
      </c>
      <c r="CE12" s="37"/>
      <c r="CF12" s="36">
        <f>'Form 1'!F80</f>
        <v>0</v>
      </c>
      <c r="CG12" s="36">
        <f>'Form 1'!F81</f>
        <v>0</v>
      </c>
      <c r="CH12" s="36">
        <f>'Form 1'!F82</f>
        <v>0</v>
      </c>
      <c r="CI12" s="36">
        <f>'Form 1'!F83</f>
        <v>0</v>
      </c>
      <c r="CJ12" s="36">
        <f>'Form 1'!F84</f>
        <v>0</v>
      </c>
      <c r="CK12" s="36">
        <f>'Form 1'!F85</f>
        <v>0</v>
      </c>
      <c r="CL12" s="36">
        <f>'Form 1'!F86</f>
        <v>0</v>
      </c>
      <c r="CM12" s="36">
        <f>'Form 1'!F87</f>
        <v>0</v>
      </c>
      <c r="CN12" s="32">
        <f>SUM(CF12:CM12)</f>
        <v>0</v>
      </c>
      <c r="CO12" s="37"/>
      <c r="CP12" s="36">
        <f>'Form 1'!F88</f>
        <v>0</v>
      </c>
      <c r="CQ12" s="36">
        <f>'Form 1'!F89</f>
        <v>0</v>
      </c>
      <c r="CR12" s="36">
        <f>'Form 1'!F90</f>
        <v>0</v>
      </c>
      <c r="CS12" s="36">
        <f>'Form 1'!F91</f>
        <v>0</v>
      </c>
      <c r="CT12" s="36">
        <f>'Form 1'!F92</f>
        <v>0</v>
      </c>
      <c r="CU12" s="36">
        <f>'Form 1'!F93</f>
        <v>0</v>
      </c>
      <c r="CV12" s="36">
        <f>'Form 1'!F94</f>
        <v>0</v>
      </c>
      <c r="CW12" s="36">
        <f>'Form 1'!F95</f>
        <v>0</v>
      </c>
      <c r="CX12" s="32">
        <f>SUM(CP12:CW12)</f>
        <v>0</v>
      </c>
      <c r="CY12" s="39"/>
      <c r="CZ12" s="42">
        <f>L12+V12+AF12+AP12+AZ12+BJ12+BT12+CD12+CN12+CX12</f>
        <v>100</v>
      </c>
      <c r="DA12" s="40"/>
      <c r="DB12" s="41"/>
    </row>
    <row r="13" spans="2:106" ht="14.45" thickBot="1">
      <c r="B13" s="181" t="s">
        <v>51</v>
      </c>
      <c r="C13" s="182"/>
      <c r="D13" s="151">
        <f>Q5*L12</f>
        <v>800</v>
      </c>
      <c r="E13" s="152"/>
      <c r="F13" s="152"/>
      <c r="G13" s="152"/>
      <c r="H13" s="152"/>
      <c r="I13" s="152"/>
      <c r="J13" s="152"/>
      <c r="K13" s="153"/>
      <c r="L13" s="81"/>
      <c r="M13" s="82"/>
      <c r="N13" s="151">
        <f>Q5*V12</f>
        <v>700</v>
      </c>
      <c r="O13" s="152"/>
      <c r="P13" s="152"/>
      <c r="Q13" s="152"/>
      <c r="R13" s="152"/>
      <c r="S13" s="152"/>
      <c r="T13" s="152"/>
      <c r="U13" s="153"/>
      <c r="V13" s="83"/>
      <c r="W13" s="84"/>
      <c r="X13" s="151">
        <f>Q5*AF12</f>
        <v>750</v>
      </c>
      <c r="Y13" s="152"/>
      <c r="Z13" s="152"/>
      <c r="AA13" s="152"/>
      <c r="AB13" s="152"/>
      <c r="AC13" s="152"/>
      <c r="AD13" s="152"/>
      <c r="AE13" s="153"/>
      <c r="AF13" s="85"/>
      <c r="AG13" s="86"/>
      <c r="AH13" s="151">
        <f>Q5*AP12</f>
        <v>850</v>
      </c>
      <c r="AI13" s="152"/>
      <c r="AJ13" s="152"/>
      <c r="AK13" s="152"/>
      <c r="AL13" s="152"/>
      <c r="AM13" s="152"/>
      <c r="AN13" s="152"/>
      <c r="AO13" s="153"/>
      <c r="AP13" s="86"/>
      <c r="AQ13" s="86"/>
      <c r="AR13" s="151">
        <f>Q5*AZ12</f>
        <v>900</v>
      </c>
      <c r="AS13" s="152"/>
      <c r="AT13" s="152"/>
      <c r="AU13" s="152"/>
      <c r="AV13" s="152"/>
      <c r="AW13" s="152"/>
      <c r="AX13" s="152"/>
      <c r="AY13" s="153"/>
      <c r="AZ13" s="86"/>
      <c r="BA13" s="86"/>
      <c r="BB13" s="151">
        <f>Q5*BJ12</f>
        <v>1000</v>
      </c>
      <c r="BC13" s="152"/>
      <c r="BD13" s="152"/>
      <c r="BE13" s="152"/>
      <c r="BF13" s="152"/>
      <c r="BG13" s="152"/>
      <c r="BH13" s="152"/>
      <c r="BI13" s="153"/>
      <c r="BJ13" s="37"/>
      <c r="BK13" s="37"/>
      <c r="BL13" s="148">
        <f>Q5*BT12</f>
        <v>0</v>
      </c>
      <c r="BM13" s="149"/>
      <c r="BN13" s="149"/>
      <c r="BO13" s="149"/>
      <c r="BP13" s="149"/>
      <c r="BQ13" s="149"/>
      <c r="BR13" s="149"/>
      <c r="BS13" s="150"/>
      <c r="BT13" s="37"/>
      <c r="BU13" s="37"/>
      <c r="BV13" s="148">
        <f>Q5*CD12</f>
        <v>0</v>
      </c>
      <c r="BW13" s="149"/>
      <c r="BX13" s="149"/>
      <c r="BY13" s="149"/>
      <c r="BZ13" s="149"/>
      <c r="CA13" s="149"/>
      <c r="CB13" s="149"/>
      <c r="CC13" s="150"/>
      <c r="CD13" s="37"/>
      <c r="CE13" s="37"/>
      <c r="CF13" s="148">
        <f>Q5*CN12</f>
        <v>0</v>
      </c>
      <c r="CG13" s="149"/>
      <c r="CH13" s="149"/>
      <c r="CI13" s="149"/>
      <c r="CJ13" s="149"/>
      <c r="CK13" s="149"/>
      <c r="CL13" s="149"/>
      <c r="CM13" s="150"/>
      <c r="CN13" s="37"/>
      <c r="CO13" s="37"/>
      <c r="CP13" s="148">
        <f>Q5*CX12</f>
        <v>0</v>
      </c>
      <c r="CQ13" s="149"/>
      <c r="CR13" s="149"/>
      <c r="CS13" s="149"/>
      <c r="CT13" s="149"/>
      <c r="CU13" s="149"/>
      <c r="CV13" s="149"/>
      <c r="CW13" s="150"/>
      <c r="CX13" s="170"/>
      <c r="CY13" s="171"/>
      <c r="CZ13" s="42">
        <f>D13+N13+X13+AH13+AR13+BB13+BL13+BV13+CF13+CP13</f>
        <v>5000</v>
      </c>
      <c r="DA13" s="40"/>
      <c r="DB13" s="41"/>
    </row>
    <row r="14" spans="2:106" ht="14.45" thickBot="1">
      <c r="B14" s="80">
        <v>1</v>
      </c>
      <c r="C14" s="89">
        <v>2170001317</v>
      </c>
      <c r="D14" s="80">
        <v>1.5</v>
      </c>
      <c r="E14" s="80">
        <v>5.5</v>
      </c>
      <c r="F14" s="80"/>
      <c r="G14" s="80"/>
      <c r="H14" s="80"/>
      <c r="I14" s="80"/>
      <c r="J14" s="80"/>
      <c r="K14" s="80"/>
      <c r="L14" s="87">
        <f>SUM(D14:K14)</f>
        <v>7</v>
      </c>
      <c r="M14" s="88">
        <f>L14/L$12</f>
        <v>0.4375</v>
      </c>
      <c r="N14" s="80">
        <v>3.5</v>
      </c>
      <c r="O14" s="80">
        <v>3</v>
      </c>
      <c r="P14" s="80">
        <v>4</v>
      </c>
      <c r="Q14" s="80"/>
      <c r="R14" s="80"/>
      <c r="S14" s="80"/>
      <c r="T14" s="80"/>
      <c r="U14" s="80"/>
      <c r="V14" s="87">
        <f>SUM(N14:U14)</f>
        <v>10.5</v>
      </c>
      <c r="W14" s="88">
        <f>V14/V$12</f>
        <v>0.75</v>
      </c>
      <c r="X14" s="80">
        <v>6</v>
      </c>
      <c r="Y14" s="80">
        <v>3.5</v>
      </c>
      <c r="Z14" s="80"/>
      <c r="AA14" s="80"/>
      <c r="AB14" s="80"/>
      <c r="AC14" s="80"/>
      <c r="AD14" s="80"/>
      <c r="AE14" s="80"/>
      <c r="AF14" s="87">
        <f>SUM(X14:AE14)</f>
        <v>9.5</v>
      </c>
      <c r="AG14" s="88">
        <f>AF14/AF$12</f>
        <v>0.6333333333333333</v>
      </c>
      <c r="AH14" s="80">
        <v>5</v>
      </c>
      <c r="AI14" s="80">
        <v>7</v>
      </c>
      <c r="AJ14" s="80"/>
      <c r="AK14" s="80"/>
      <c r="AL14" s="80"/>
      <c r="AM14" s="80"/>
      <c r="AN14" s="80"/>
      <c r="AO14" s="80"/>
      <c r="AP14" s="87">
        <f>SUM(AH14:AO14)</f>
        <v>12</v>
      </c>
      <c r="AQ14" s="88">
        <f>AP14/AP$12</f>
        <v>0.70588235294117652</v>
      </c>
      <c r="AR14" s="80">
        <v>4</v>
      </c>
      <c r="AS14" s="80">
        <v>10</v>
      </c>
      <c r="AT14" s="80">
        <v>1.5</v>
      </c>
      <c r="AU14" s="80"/>
      <c r="AV14" s="80"/>
      <c r="AW14" s="80"/>
      <c r="AX14" s="80"/>
      <c r="AY14" s="80"/>
      <c r="AZ14" s="87">
        <f>SUM(AR14:AY14)</f>
        <v>15.5</v>
      </c>
      <c r="BA14" s="88">
        <f>AZ14/AZ$12</f>
        <v>0.86111111111111116</v>
      </c>
      <c r="BB14" s="80">
        <v>14</v>
      </c>
      <c r="BC14" s="80">
        <v>6</v>
      </c>
      <c r="BD14" s="80"/>
      <c r="BE14" s="80"/>
      <c r="BF14" s="80"/>
      <c r="BG14" s="80"/>
      <c r="BH14" s="80"/>
      <c r="BI14" s="80"/>
      <c r="BJ14" s="43">
        <f>SUM(BB14:BI14)</f>
        <v>20</v>
      </c>
      <c r="BK14" s="51">
        <f>BJ14/BJ$12</f>
        <v>1</v>
      </c>
      <c r="BL14" s="21"/>
      <c r="BM14" s="21"/>
      <c r="BN14" s="21"/>
      <c r="BO14" s="21"/>
      <c r="BP14" s="21"/>
      <c r="BQ14" s="21"/>
      <c r="BR14" s="21"/>
      <c r="BS14" s="21"/>
      <c r="BT14" s="43">
        <f>SUM(BL14:BS14)</f>
        <v>0</v>
      </c>
      <c r="BU14" s="51" t="e">
        <f>BT14/BT$12</f>
        <v>#DIV/0!</v>
      </c>
      <c r="BV14" s="21"/>
      <c r="BW14" s="21"/>
      <c r="BX14" s="21"/>
      <c r="BY14" s="21"/>
      <c r="BZ14" s="21"/>
      <c r="CA14" s="21"/>
      <c r="CB14" s="21"/>
      <c r="CC14" s="21"/>
      <c r="CD14" s="43">
        <f>SUM(BV14:CC14)</f>
        <v>0</v>
      </c>
      <c r="CE14" s="51" t="e">
        <f>CD14/CD$12</f>
        <v>#DIV/0!</v>
      </c>
      <c r="CF14" s="21"/>
      <c r="CG14" s="21"/>
      <c r="CH14" s="21"/>
      <c r="CI14" s="21"/>
      <c r="CJ14" s="21"/>
      <c r="CK14" s="21"/>
      <c r="CL14" s="21"/>
      <c r="CM14" s="21"/>
      <c r="CN14" s="43">
        <f>SUM(CF14:CM14)</f>
        <v>0</v>
      </c>
      <c r="CO14" s="51" t="e">
        <f>CN14/CN$12</f>
        <v>#DIV/0!</v>
      </c>
      <c r="CP14" s="21"/>
      <c r="CQ14" s="21"/>
      <c r="CR14" s="21"/>
      <c r="CS14" s="21"/>
      <c r="CT14" s="21"/>
      <c r="CU14" s="21"/>
      <c r="CV14" s="21"/>
      <c r="CW14" s="21"/>
      <c r="CX14" s="43">
        <f>SUM(CP14:CW14)</f>
        <v>0</v>
      </c>
      <c r="CY14" s="51" t="e">
        <f t="shared" ref="CY14:CY45" si="0">CX14/CX$12</f>
        <v>#DIV/0!</v>
      </c>
      <c r="CZ14" s="50">
        <f>L14+V14+AF14+AP14+AZ14+BJ14+BT14+CD14+CN14+CX14</f>
        <v>74.5</v>
      </c>
      <c r="DA14" s="49">
        <f>CZ14/CZ$12</f>
        <v>0.745</v>
      </c>
      <c r="DB14" s="48" t="str">
        <f>IF(DA14&gt;94.49%,"A+",IF(DA14&gt;89.49%,"A",IF(DA14&gt;84.49%,"B+",IF(DA14&gt;79.49%,"B",IF(DA14&gt;74.49%,"C+",IF(DA14&gt;69.49%,"C",IF(DA14&gt;64.49%,"D+",IF(DA14&gt;59.49%,"D",IF(DA14&gt;0%,"F","NA")))))))))</f>
        <v>C+</v>
      </c>
    </row>
    <row r="15" spans="2:106" ht="14.45" thickBot="1">
      <c r="B15" s="80">
        <v>2</v>
      </c>
      <c r="C15" s="89">
        <v>2170001816</v>
      </c>
      <c r="D15" s="80">
        <v>2</v>
      </c>
      <c r="E15" s="80">
        <v>11</v>
      </c>
      <c r="F15" s="80"/>
      <c r="G15" s="80"/>
      <c r="H15" s="80"/>
      <c r="I15" s="80"/>
      <c r="J15" s="80"/>
      <c r="K15" s="80"/>
      <c r="L15" s="87">
        <f t="shared" ref="L15:L46" si="1">SUM(D15:K15)</f>
        <v>13</v>
      </c>
      <c r="M15" s="88">
        <f t="shared" ref="M15:M60" si="2">L15/L$12</f>
        <v>0.8125</v>
      </c>
      <c r="N15" s="80">
        <v>4.5</v>
      </c>
      <c r="O15" s="80">
        <v>3</v>
      </c>
      <c r="P15" s="80">
        <v>6</v>
      </c>
      <c r="Q15" s="80"/>
      <c r="R15" s="80"/>
      <c r="S15" s="80"/>
      <c r="T15" s="80"/>
      <c r="U15" s="80"/>
      <c r="V15" s="87">
        <f t="shared" ref="V15:V60" si="3">SUM(N15:U15)</f>
        <v>13.5</v>
      </c>
      <c r="W15" s="88">
        <f t="shared" ref="W15:W60" si="4">V15/V$12</f>
        <v>0.9642857142857143</v>
      </c>
      <c r="X15" s="80">
        <v>8.5</v>
      </c>
      <c r="Y15" s="80">
        <v>4</v>
      </c>
      <c r="Z15" s="80"/>
      <c r="AA15" s="80"/>
      <c r="AB15" s="80"/>
      <c r="AC15" s="80"/>
      <c r="AD15" s="80"/>
      <c r="AE15" s="80"/>
      <c r="AF15" s="87">
        <f t="shared" ref="AF15:AF60" si="5">SUM(X15:AE15)</f>
        <v>12.5</v>
      </c>
      <c r="AG15" s="88">
        <f t="shared" ref="AG15:AG60" si="6">AF15/AF$12</f>
        <v>0.83333333333333337</v>
      </c>
      <c r="AH15" s="80">
        <v>5</v>
      </c>
      <c r="AI15" s="80">
        <v>11</v>
      </c>
      <c r="AJ15" s="80"/>
      <c r="AK15" s="80"/>
      <c r="AL15" s="80"/>
      <c r="AM15" s="80"/>
      <c r="AN15" s="80"/>
      <c r="AO15" s="80"/>
      <c r="AP15" s="87">
        <f t="shared" ref="AP15:AP60" si="7">SUM(AH15:AO15)</f>
        <v>16</v>
      </c>
      <c r="AQ15" s="88">
        <f t="shared" ref="AQ15:AQ60" si="8">AP15/AP$12</f>
        <v>0.94117647058823528</v>
      </c>
      <c r="AR15" s="80">
        <v>3.5</v>
      </c>
      <c r="AS15" s="80">
        <v>9</v>
      </c>
      <c r="AT15" s="80">
        <v>2.5</v>
      </c>
      <c r="AU15" s="80"/>
      <c r="AV15" s="80"/>
      <c r="AW15" s="80"/>
      <c r="AX15" s="80"/>
      <c r="AY15" s="80"/>
      <c r="AZ15" s="87">
        <f t="shared" ref="AZ15:AZ60" si="9">SUM(AR15:AY15)</f>
        <v>15</v>
      </c>
      <c r="BA15" s="88">
        <f t="shared" ref="BA15:BA60" si="10">AZ15/AZ$12</f>
        <v>0.83333333333333337</v>
      </c>
      <c r="BB15" s="80">
        <v>14</v>
      </c>
      <c r="BC15" s="80">
        <v>6</v>
      </c>
      <c r="BD15" s="80"/>
      <c r="BE15" s="80"/>
      <c r="BF15" s="80"/>
      <c r="BG15" s="80"/>
      <c r="BH15" s="80"/>
      <c r="BI15" s="80"/>
      <c r="BJ15" s="43">
        <f t="shared" ref="BJ15:BJ60" si="11">SUM(BB15:BI15)</f>
        <v>20</v>
      </c>
      <c r="BK15" s="51">
        <f t="shared" ref="BK15:BK60" si="12">BJ15/BJ$12</f>
        <v>1</v>
      </c>
      <c r="BL15" s="21"/>
      <c r="BM15" s="21"/>
      <c r="BN15" s="21"/>
      <c r="BO15" s="21"/>
      <c r="BP15" s="21"/>
      <c r="BQ15" s="21"/>
      <c r="BR15" s="21"/>
      <c r="BS15" s="21"/>
      <c r="BT15" s="43">
        <f t="shared" ref="BT15:BT60" si="13">SUM(BL15:BS15)</f>
        <v>0</v>
      </c>
      <c r="BU15" s="51" t="e">
        <f t="shared" ref="BU15:BU60" si="14">BT15/BT$12</f>
        <v>#DIV/0!</v>
      </c>
      <c r="BV15" s="21"/>
      <c r="BW15" s="21"/>
      <c r="BX15" s="21"/>
      <c r="BY15" s="21"/>
      <c r="BZ15" s="21"/>
      <c r="CA15" s="21"/>
      <c r="CB15" s="21"/>
      <c r="CC15" s="21"/>
      <c r="CD15" s="43">
        <f t="shared" ref="CD15:CD60" si="15">SUM(BV15:CC15)</f>
        <v>0</v>
      </c>
      <c r="CE15" s="51" t="e">
        <f t="shared" ref="CE15:CE60" si="16">CD15/CD$12</f>
        <v>#DIV/0!</v>
      </c>
      <c r="CF15" s="21"/>
      <c r="CG15" s="21"/>
      <c r="CH15" s="21"/>
      <c r="CI15" s="21"/>
      <c r="CJ15" s="21"/>
      <c r="CK15" s="21"/>
      <c r="CL15" s="21"/>
      <c r="CM15" s="21"/>
      <c r="CN15" s="43">
        <f t="shared" ref="CN15:CN60" si="17">SUM(CF15:CM15)</f>
        <v>0</v>
      </c>
      <c r="CO15" s="51" t="e">
        <f t="shared" ref="CO15:CO60" si="18">CN15/CN$12</f>
        <v>#DIV/0!</v>
      </c>
      <c r="CP15" s="21"/>
      <c r="CQ15" s="21"/>
      <c r="CR15" s="21"/>
      <c r="CS15" s="21"/>
      <c r="CT15" s="21"/>
      <c r="CU15" s="21"/>
      <c r="CV15" s="21"/>
      <c r="CW15" s="21"/>
      <c r="CX15" s="43">
        <f t="shared" ref="CX15:CX60" si="19">SUM(CP15:CW15)</f>
        <v>0</v>
      </c>
      <c r="CY15" s="51" t="e">
        <f t="shared" si="0"/>
        <v>#DIV/0!</v>
      </c>
      <c r="CZ15" s="50">
        <f t="shared" ref="CZ15:CZ60" si="20">L15+V15+AF15+AP15+AZ15+BJ15+BT15+CD15+CN15+CX15</f>
        <v>90</v>
      </c>
      <c r="DA15" s="49">
        <f>CZ15/CZ$12</f>
        <v>0.9</v>
      </c>
      <c r="DB15" s="48" t="str">
        <f t="shared" ref="DB15:DB60" si="21">IF(DA15&gt;94.49%,"A+",IF(DA15&gt;89.49%,"A",IF(DA15&gt;84.49%,"B+",IF(DA15&gt;79.49%,"B",IF(DA15&gt;74.49%,"C+",IF(DA15&gt;69.49%,"C",IF(DA15&gt;64.49%,"D+",IF(DA15&gt;59.49%,"D",IF(DA15&gt;0%,"F","NA")))))))))</f>
        <v>A</v>
      </c>
    </row>
    <row r="16" spans="2:106" ht="14.45" thickBot="1">
      <c r="B16" s="80">
        <v>3</v>
      </c>
      <c r="C16" s="89">
        <v>2170004296</v>
      </c>
      <c r="D16" s="80">
        <v>2</v>
      </c>
      <c r="E16" s="80">
        <v>8</v>
      </c>
      <c r="F16" s="80"/>
      <c r="G16" s="80"/>
      <c r="H16" s="80"/>
      <c r="I16" s="80"/>
      <c r="J16" s="80"/>
      <c r="K16" s="80"/>
      <c r="L16" s="87">
        <f t="shared" si="1"/>
        <v>10</v>
      </c>
      <c r="M16" s="88">
        <f t="shared" si="2"/>
        <v>0.625</v>
      </c>
      <c r="N16" s="80">
        <v>3.5</v>
      </c>
      <c r="O16" s="80">
        <v>3</v>
      </c>
      <c r="P16" s="80">
        <v>4</v>
      </c>
      <c r="Q16" s="80"/>
      <c r="R16" s="80"/>
      <c r="S16" s="80"/>
      <c r="T16" s="80"/>
      <c r="U16" s="80"/>
      <c r="V16" s="87">
        <f t="shared" si="3"/>
        <v>10.5</v>
      </c>
      <c r="W16" s="88">
        <f t="shared" si="4"/>
        <v>0.75</v>
      </c>
      <c r="X16" s="80">
        <v>4</v>
      </c>
      <c r="Y16" s="80">
        <v>4</v>
      </c>
      <c r="Z16" s="80"/>
      <c r="AA16" s="80"/>
      <c r="AB16" s="80"/>
      <c r="AC16" s="80"/>
      <c r="AD16" s="80"/>
      <c r="AE16" s="80"/>
      <c r="AF16" s="87">
        <f t="shared" si="5"/>
        <v>8</v>
      </c>
      <c r="AG16" s="88">
        <f t="shared" si="6"/>
        <v>0.53333333333333333</v>
      </c>
      <c r="AH16" s="80">
        <v>5</v>
      </c>
      <c r="AI16" s="80">
        <v>6</v>
      </c>
      <c r="AJ16" s="80"/>
      <c r="AK16" s="80"/>
      <c r="AL16" s="80"/>
      <c r="AM16" s="80"/>
      <c r="AN16" s="80"/>
      <c r="AO16" s="80"/>
      <c r="AP16" s="87">
        <f t="shared" si="7"/>
        <v>11</v>
      </c>
      <c r="AQ16" s="88">
        <f t="shared" si="8"/>
        <v>0.6470588235294118</v>
      </c>
      <c r="AR16" s="80">
        <v>3.5</v>
      </c>
      <c r="AS16" s="80">
        <v>10</v>
      </c>
      <c r="AT16" s="80">
        <v>2</v>
      </c>
      <c r="AU16" s="80"/>
      <c r="AV16" s="80"/>
      <c r="AW16" s="80"/>
      <c r="AX16" s="80"/>
      <c r="AY16" s="80"/>
      <c r="AZ16" s="87">
        <f t="shared" si="9"/>
        <v>15.5</v>
      </c>
      <c r="BA16" s="88">
        <f t="shared" si="10"/>
        <v>0.86111111111111116</v>
      </c>
      <c r="BB16" s="80">
        <v>14</v>
      </c>
      <c r="BC16" s="80">
        <v>6</v>
      </c>
      <c r="BD16" s="80"/>
      <c r="BE16" s="80"/>
      <c r="BF16" s="80"/>
      <c r="BG16" s="80"/>
      <c r="BH16" s="80"/>
      <c r="BI16" s="80"/>
      <c r="BJ16" s="43">
        <f t="shared" si="11"/>
        <v>20</v>
      </c>
      <c r="BK16" s="51">
        <f t="shared" si="12"/>
        <v>1</v>
      </c>
      <c r="BL16" s="21"/>
      <c r="BM16" s="21"/>
      <c r="BN16" s="21"/>
      <c r="BO16" s="21"/>
      <c r="BP16" s="21"/>
      <c r="BQ16" s="21"/>
      <c r="BR16" s="21"/>
      <c r="BS16" s="21"/>
      <c r="BT16" s="43">
        <f t="shared" si="13"/>
        <v>0</v>
      </c>
      <c r="BU16" s="51" t="e">
        <f t="shared" si="14"/>
        <v>#DIV/0!</v>
      </c>
      <c r="BV16" s="21"/>
      <c r="BW16" s="21"/>
      <c r="BX16" s="21"/>
      <c r="BY16" s="21"/>
      <c r="BZ16" s="21"/>
      <c r="CA16" s="21"/>
      <c r="CB16" s="21"/>
      <c r="CC16" s="21"/>
      <c r="CD16" s="43">
        <f t="shared" si="15"/>
        <v>0</v>
      </c>
      <c r="CE16" s="51" t="e">
        <f t="shared" si="16"/>
        <v>#DIV/0!</v>
      </c>
      <c r="CF16" s="21"/>
      <c r="CG16" s="21"/>
      <c r="CH16" s="21"/>
      <c r="CI16" s="21"/>
      <c r="CJ16" s="21"/>
      <c r="CK16" s="21"/>
      <c r="CL16" s="21"/>
      <c r="CM16" s="21"/>
      <c r="CN16" s="43">
        <f t="shared" si="17"/>
        <v>0</v>
      </c>
      <c r="CO16" s="51" t="e">
        <f t="shared" si="18"/>
        <v>#DIV/0!</v>
      </c>
      <c r="CP16" s="21"/>
      <c r="CQ16" s="21"/>
      <c r="CR16" s="21"/>
      <c r="CS16" s="21"/>
      <c r="CT16" s="21"/>
      <c r="CU16" s="21"/>
      <c r="CV16" s="21"/>
      <c r="CW16" s="21"/>
      <c r="CX16" s="43">
        <f t="shared" si="19"/>
        <v>0</v>
      </c>
      <c r="CY16" s="51" t="e">
        <f t="shared" si="0"/>
        <v>#DIV/0!</v>
      </c>
      <c r="CZ16" s="50">
        <f>L16+V16+AF16+AP16+AZ16+BJ16+BT16+CD16+CN16+CX16</f>
        <v>75</v>
      </c>
      <c r="DA16" s="49">
        <f t="shared" ref="DA16:DA60" si="22">CZ16/CZ$12</f>
        <v>0.75</v>
      </c>
      <c r="DB16" s="48" t="str">
        <f t="shared" si="21"/>
        <v>C+</v>
      </c>
    </row>
    <row r="17" spans="2:106" ht="14.45" thickBot="1">
      <c r="B17" s="80">
        <v>4</v>
      </c>
      <c r="C17" s="89">
        <v>2180000993</v>
      </c>
      <c r="D17" s="80">
        <v>1.5</v>
      </c>
      <c r="E17" s="80">
        <v>9.5</v>
      </c>
      <c r="F17" s="80"/>
      <c r="G17" s="80"/>
      <c r="H17" s="80"/>
      <c r="I17" s="80"/>
      <c r="J17" s="80"/>
      <c r="K17" s="80"/>
      <c r="L17" s="87">
        <f t="shared" si="1"/>
        <v>11</v>
      </c>
      <c r="M17" s="88">
        <f t="shared" si="2"/>
        <v>0.6875</v>
      </c>
      <c r="N17" s="80">
        <v>4</v>
      </c>
      <c r="O17" s="80">
        <v>3</v>
      </c>
      <c r="P17" s="80">
        <v>3.75</v>
      </c>
      <c r="Q17" s="80"/>
      <c r="R17" s="80"/>
      <c r="S17" s="80"/>
      <c r="T17" s="80"/>
      <c r="U17" s="80"/>
      <c r="V17" s="87">
        <f t="shared" si="3"/>
        <v>10.75</v>
      </c>
      <c r="W17" s="88">
        <f t="shared" si="4"/>
        <v>0.7678571428571429</v>
      </c>
      <c r="X17" s="80">
        <v>5</v>
      </c>
      <c r="Y17" s="80">
        <v>4</v>
      </c>
      <c r="Z17" s="80"/>
      <c r="AA17" s="80"/>
      <c r="AB17" s="80"/>
      <c r="AC17" s="80"/>
      <c r="AD17" s="80"/>
      <c r="AE17" s="80"/>
      <c r="AF17" s="87">
        <f t="shared" si="5"/>
        <v>9</v>
      </c>
      <c r="AG17" s="88">
        <f t="shared" si="6"/>
        <v>0.6</v>
      </c>
      <c r="AH17" s="80">
        <v>5</v>
      </c>
      <c r="AI17" s="80">
        <v>9</v>
      </c>
      <c r="AJ17" s="80"/>
      <c r="AK17" s="80"/>
      <c r="AL17" s="80"/>
      <c r="AM17" s="80"/>
      <c r="AN17" s="80"/>
      <c r="AO17" s="80"/>
      <c r="AP17" s="87">
        <f t="shared" si="7"/>
        <v>14</v>
      </c>
      <c r="AQ17" s="88">
        <f t="shared" si="8"/>
        <v>0.82352941176470584</v>
      </c>
      <c r="AR17" s="80">
        <v>3.5</v>
      </c>
      <c r="AS17" s="80">
        <v>10</v>
      </c>
      <c r="AT17" s="80">
        <v>1.5</v>
      </c>
      <c r="AU17" s="80"/>
      <c r="AV17" s="80"/>
      <c r="AW17" s="80"/>
      <c r="AX17" s="80"/>
      <c r="AY17" s="80"/>
      <c r="AZ17" s="87">
        <f t="shared" si="9"/>
        <v>15</v>
      </c>
      <c r="BA17" s="88">
        <f t="shared" si="10"/>
        <v>0.83333333333333337</v>
      </c>
      <c r="BB17" s="80">
        <v>14</v>
      </c>
      <c r="BC17" s="80">
        <v>6</v>
      </c>
      <c r="BD17" s="80"/>
      <c r="BE17" s="80"/>
      <c r="BF17" s="80"/>
      <c r="BG17" s="80"/>
      <c r="BH17" s="80"/>
      <c r="BI17" s="80"/>
      <c r="BJ17" s="43">
        <f t="shared" si="11"/>
        <v>20</v>
      </c>
      <c r="BK17" s="51">
        <f t="shared" si="12"/>
        <v>1</v>
      </c>
      <c r="BL17" s="21"/>
      <c r="BM17" s="21"/>
      <c r="BN17" s="21"/>
      <c r="BO17" s="21"/>
      <c r="BP17" s="21"/>
      <c r="BQ17" s="21"/>
      <c r="BR17" s="21"/>
      <c r="BS17" s="21"/>
      <c r="BT17" s="43">
        <f t="shared" si="13"/>
        <v>0</v>
      </c>
      <c r="BU17" s="51" t="e">
        <f t="shared" si="14"/>
        <v>#DIV/0!</v>
      </c>
      <c r="BV17" s="21"/>
      <c r="BW17" s="21"/>
      <c r="BX17" s="21"/>
      <c r="BY17" s="21"/>
      <c r="BZ17" s="21"/>
      <c r="CA17" s="21"/>
      <c r="CB17" s="21"/>
      <c r="CC17" s="21"/>
      <c r="CD17" s="43">
        <f t="shared" si="15"/>
        <v>0</v>
      </c>
      <c r="CE17" s="51" t="e">
        <f t="shared" si="16"/>
        <v>#DIV/0!</v>
      </c>
      <c r="CF17" s="21"/>
      <c r="CG17" s="21"/>
      <c r="CH17" s="21"/>
      <c r="CI17" s="21"/>
      <c r="CJ17" s="21"/>
      <c r="CK17" s="21"/>
      <c r="CL17" s="21"/>
      <c r="CM17" s="21"/>
      <c r="CN17" s="43">
        <f t="shared" si="17"/>
        <v>0</v>
      </c>
      <c r="CO17" s="51" t="e">
        <f t="shared" si="18"/>
        <v>#DIV/0!</v>
      </c>
      <c r="CP17" s="21"/>
      <c r="CQ17" s="21"/>
      <c r="CR17" s="21"/>
      <c r="CS17" s="21"/>
      <c r="CT17" s="21"/>
      <c r="CU17" s="21"/>
      <c r="CV17" s="21"/>
      <c r="CW17" s="21"/>
      <c r="CX17" s="43">
        <f t="shared" si="19"/>
        <v>0</v>
      </c>
      <c r="CY17" s="51" t="e">
        <f t="shared" si="0"/>
        <v>#DIV/0!</v>
      </c>
      <c r="CZ17" s="50">
        <f t="shared" si="20"/>
        <v>79.75</v>
      </c>
      <c r="DA17" s="49">
        <f t="shared" si="22"/>
        <v>0.79749999999999999</v>
      </c>
      <c r="DB17" s="48" t="str">
        <f t="shared" si="21"/>
        <v>B</v>
      </c>
    </row>
    <row r="18" spans="2:106" ht="14.45" thickBot="1">
      <c r="B18" s="80">
        <v>5</v>
      </c>
      <c r="C18" s="89">
        <v>2180002011</v>
      </c>
      <c r="D18" s="80">
        <v>2</v>
      </c>
      <c r="E18" s="80">
        <v>10</v>
      </c>
      <c r="F18" s="80"/>
      <c r="G18" s="80"/>
      <c r="H18" s="80"/>
      <c r="I18" s="80"/>
      <c r="J18" s="80"/>
      <c r="K18" s="80"/>
      <c r="L18" s="87">
        <f t="shared" si="1"/>
        <v>12</v>
      </c>
      <c r="M18" s="88">
        <f t="shared" si="2"/>
        <v>0.75</v>
      </c>
      <c r="N18" s="80">
        <v>3.5</v>
      </c>
      <c r="O18" s="80">
        <v>3</v>
      </c>
      <c r="P18" s="80">
        <v>6</v>
      </c>
      <c r="Q18" s="80"/>
      <c r="R18" s="80"/>
      <c r="S18" s="80"/>
      <c r="T18" s="80"/>
      <c r="U18" s="80"/>
      <c r="V18" s="87">
        <f t="shared" si="3"/>
        <v>12.5</v>
      </c>
      <c r="W18" s="88">
        <f t="shared" si="4"/>
        <v>0.8928571428571429</v>
      </c>
      <c r="X18" s="80">
        <v>10</v>
      </c>
      <c r="Y18" s="80">
        <v>4</v>
      </c>
      <c r="Z18" s="80"/>
      <c r="AA18" s="80"/>
      <c r="AB18" s="80"/>
      <c r="AC18" s="80"/>
      <c r="AD18" s="80"/>
      <c r="AE18" s="80"/>
      <c r="AF18" s="87">
        <f t="shared" si="5"/>
        <v>14</v>
      </c>
      <c r="AG18" s="88">
        <f t="shared" si="6"/>
        <v>0.93333333333333335</v>
      </c>
      <c r="AH18" s="80">
        <v>4.5</v>
      </c>
      <c r="AI18" s="80">
        <v>7.5</v>
      </c>
      <c r="AJ18" s="80"/>
      <c r="AK18" s="80"/>
      <c r="AL18" s="80"/>
      <c r="AM18" s="80"/>
      <c r="AN18" s="80"/>
      <c r="AO18" s="80"/>
      <c r="AP18" s="87">
        <f t="shared" si="7"/>
        <v>12</v>
      </c>
      <c r="AQ18" s="88">
        <f t="shared" si="8"/>
        <v>0.70588235294117652</v>
      </c>
      <c r="AR18" s="80">
        <v>4</v>
      </c>
      <c r="AS18" s="80">
        <v>10</v>
      </c>
      <c r="AT18" s="80">
        <v>3</v>
      </c>
      <c r="AU18" s="80"/>
      <c r="AV18" s="80"/>
      <c r="AW18" s="80"/>
      <c r="AX18" s="80"/>
      <c r="AY18" s="80"/>
      <c r="AZ18" s="87">
        <f t="shared" si="9"/>
        <v>17</v>
      </c>
      <c r="BA18" s="88">
        <f t="shared" si="10"/>
        <v>0.94444444444444442</v>
      </c>
      <c r="BB18" s="80">
        <v>14</v>
      </c>
      <c r="BC18" s="80">
        <v>6</v>
      </c>
      <c r="BD18" s="80"/>
      <c r="BE18" s="80"/>
      <c r="BF18" s="80"/>
      <c r="BG18" s="80"/>
      <c r="BH18" s="80"/>
      <c r="BI18" s="80"/>
      <c r="BJ18" s="43">
        <f t="shared" si="11"/>
        <v>20</v>
      </c>
      <c r="BK18" s="51">
        <f t="shared" si="12"/>
        <v>1</v>
      </c>
      <c r="BL18" s="21"/>
      <c r="BM18" s="21"/>
      <c r="BN18" s="21"/>
      <c r="BO18" s="21"/>
      <c r="BP18" s="21"/>
      <c r="BQ18" s="21"/>
      <c r="BR18" s="21"/>
      <c r="BS18" s="21"/>
      <c r="BT18" s="43">
        <f t="shared" si="13"/>
        <v>0</v>
      </c>
      <c r="BU18" s="51" t="e">
        <f t="shared" si="14"/>
        <v>#DIV/0!</v>
      </c>
      <c r="BV18" s="21"/>
      <c r="BW18" s="21"/>
      <c r="BX18" s="21"/>
      <c r="BY18" s="21"/>
      <c r="BZ18" s="21"/>
      <c r="CA18" s="21"/>
      <c r="CB18" s="21"/>
      <c r="CC18" s="21"/>
      <c r="CD18" s="43">
        <f t="shared" si="15"/>
        <v>0</v>
      </c>
      <c r="CE18" s="51" t="e">
        <f t="shared" si="16"/>
        <v>#DIV/0!</v>
      </c>
      <c r="CF18" s="21"/>
      <c r="CG18" s="21"/>
      <c r="CH18" s="21"/>
      <c r="CI18" s="21"/>
      <c r="CJ18" s="21"/>
      <c r="CK18" s="21"/>
      <c r="CL18" s="21"/>
      <c r="CM18" s="21"/>
      <c r="CN18" s="43">
        <f t="shared" si="17"/>
        <v>0</v>
      </c>
      <c r="CO18" s="51" t="e">
        <f t="shared" si="18"/>
        <v>#DIV/0!</v>
      </c>
      <c r="CP18" s="21"/>
      <c r="CQ18" s="21"/>
      <c r="CR18" s="21"/>
      <c r="CS18" s="21"/>
      <c r="CT18" s="21"/>
      <c r="CU18" s="21"/>
      <c r="CV18" s="21"/>
      <c r="CW18" s="21"/>
      <c r="CX18" s="43">
        <f t="shared" si="19"/>
        <v>0</v>
      </c>
      <c r="CY18" s="51" t="e">
        <f t="shared" si="0"/>
        <v>#DIV/0!</v>
      </c>
      <c r="CZ18" s="50">
        <f t="shared" si="20"/>
        <v>87.5</v>
      </c>
      <c r="DA18" s="49">
        <f t="shared" si="22"/>
        <v>0.875</v>
      </c>
      <c r="DB18" s="48" t="str">
        <f t="shared" si="21"/>
        <v>B+</v>
      </c>
    </row>
    <row r="19" spans="2:106" ht="14.45" thickBot="1">
      <c r="B19" s="80">
        <v>6</v>
      </c>
      <c r="C19" s="89">
        <v>2180002044</v>
      </c>
      <c r="D19" s="80">
        <v>2</v>
      </c>
      <c r="E19" s="80">
        <v>11</v>
      </c>
      <c r="F19" s="80"/>
      <c r="G19" s="80"/>
      <c r="H19" s="80"/>
      <c r="I19" s="80"/>
      <c r="J19" s="80"/>
      <c r="K19" s="80"/>
      <c r="L19" s="87">
        <f t="shared" si="1"/>
        <v>13</v>
      </c>
      <c r="M19" s="88">
        <f t="shared" si="2"/>
        <v>0.8125</v>
      </c>
      <c r="N19" s="80">
        <v>4.5</v>
      </c>
      <c r="O19" s="80">
        <v>3</v>
      </c>
      <c r="P19" s="80">
        <v>6</v>
      </c>
      <c r="Q19" s="80"/>
      <c r="R19" s="80"/>
      <c r="S19" s="80"/>
      <c r="T19" s="80"/>
      <c r="U19" s="80"/>
      <c r="V19" s="87">
        <f t="shared" si="3"/>
        <v>13.5</v>
      </c>
      <c r="W19" s="88">
        <f t="shared" si="4"/>
        <v>0.9642857142857143</v>
      </c>
      <c r="X19" s="80">
        <v>10.5</v>
      </c>
      <c r="Y19" s="80">
        <v>3.5</v>
      </c>
      <c r="Z19" s="80"/>
      <c r="AA19" s="80"/>
      <c r="AB19" s="80"/>
      <c r="AC19" s="80"/>
      <c r="AD19" s="80"/>
      <c r="AE19" s="80"/>
      <c r="AF19" s="87">
        <f t="shared" si="5"/>
        <v>14</v>
      </c>
      <c r="AG19" s="88">
        <f t="shared" si="6"/>
        <v>0.93333333333333335</v>
      </c>
      <c r="AH19" s="80">
        <v>5</v>
      </c>
      <c r="AI19" s="80">
        <v>8</v>
      </c>
      <c r="AJ19" s="80"/>
      <c r="AK19" s="80"/>
      <c r="AL19" s="80"/>
      <c r="AM19" s="80"/>
      <c r="AN19" s="80"/>
      <c r="AO19" s="80"/>
      <c r="AP19" s="87">
        <f t="shared" si="7"/>
        <v>13</v>
      </c>
      <c r="AQ19" s="88">
        <f t="shared" si="8"/>
        <v>0.76470588235294112</v>
      </c>
      <c r="AR19" s="80">
        <v>4</v>
      </c>
      <c r="AS19" s="80">
        <v>10</v>
      </c>
      <c r="AT19" s="80">
        <v>3.5</v>
      </c>
      <c r="AU19" s="80"/>
      <c r="AV19" s="80"/>
      <c r="AW19" s="80"/>
      <c r="AX19" s="80"/>
      <c r="AY19" s="80"/>
      <c r="AZ19" s="87">
        <f t="shared" si="9"/>
        <v>17.5</v>
      </c>
      <c r="BA19" s="88">
        <f t="shared" si="10"/>
        <v>0.97222222222222221</v>
      </c>
      <c r="BB19" s="80">
        <v>14</v>
      </c>
      <c r="BC19" s="80">
        <v>6</v>
      </c>
      <c r="BD19" s="80"/>
      <c r="BE19" s="80"/>
      <c r="BF19" s="80"/>
      <c r="BG19" s="80"/>
      <c r="BH19" s="80"/>
      <c r="BI19" s="80"/>
      <c r="BJ19" s="43">
        <f t="shared" si="11"/>
        <v>20</v>
      </c>
      <c r="BK19" s="51">
        <f t="shared" si="12"/>
        <v>1</v>
      </c>
      <c r="BL19" s="21"/>
      <c r="BM19" s="21"/>
      <c r="BN19" s="21"/>
      <c r="BO19" s="21"/>
      <c r="BP19" s="21"/>
      <c r="BQ19" s="21"/>
      <c r="BR19" s="21"/>
      <c r="BS19" s="21"/>
      <c r="BT19" s="43">
        <f t="shared" si="13"/>
        <v>0</v>
      </c>
      <c r="BU19" s="51" t="e">
        <f t="shared" si="14"/>
        <v>#DIV/0!</v>
      </c>
      <c r="BV19" s="21"/>
      <c r="BW19" s="21"/>
      <c r="BX19" s="21"/>
      <c r="BY19" s="21"/>
      <c r="BZ19" s="21"/>
      <c r="CA19" s="21"/>
      <c r="CB19" s="21"/>
      <c r="CC19" s="21"/>
      <c r="CD19" s="43">
        <f t="shared" si="15"/>
        <v>0</v>
      </c>
      <c r="CE19" s="51" t="e">
        <f t="shared" si="16"/>
        <v>#DIV/0!</v>
      </c>
      <c r="CF19" s="21"/>
      <c r="CG19" s="21"/>
      <c r="CH19" s="21"/>
      <c r="CI19" s="21"/>
      <c r="CJ19" s="21"/>
      <c r="CK19" s="21"/>
      <c r="CL19" s="21"/>
      <c r="CM19" s="21"/>
      <c r="CN19" s="43">
        <f t="shared" si="17"/>
        <v>0</v>
      </c>
      <c r="CO19" s="51" t="e">
        <f t="shared" si="18"/>
        <v>#DIV/0!</v>
      </c>
      <c r="CP19" s="21"/>
      <c r="CQ19" s="21"/>
      <c r="CR19" s="21"/>
      <c r="CS19" s="21"/>
      <c r="CT19" s="21"/>
      <c r="CU19" s="21"/>
      <c r="CV19" s="21"/>
      <c r="CW19" s="21"/>
      <c r="CX19" s="43">
        <f t="shared" si="19"/>
        <v>0</v>
      </c>
      <c r="CY19" s="51" t="e">
        <f t="shared" si="0"/>
        <v>#DIV/0!</v>
      </c>
      <c r="CZ19" s="50">
        <f t="shared" si="20"/>
        <v>91</v>
      </c>
      <c r="DA19" s="49">
        <f>CZ19/CZ$12</f>
        <v>0.91</v>
      </c>
      <c r="DB19" s="48" t="str">
        <f>IF(DA19&gt;94.49%,"A+",IF(DA19&gt;89.49%,"A",IF(DA19&gt;84.49%,"B+",IF(DA19&gt;79.49%,"B",IF(DA19&gt;74.49%,"C+",IF(DA19&gt;69.49%,"C",IF(DA19&gt;64.49%,"D+",IF(DA19&gt;59.49%,"D",IF(DA19&gt;0%,"F","NA")))))))))</f>
        <v>A</v>
      </c>
    </row>
    <row r="20" spans="2:106" ht="14.45" thickBot="1">
      <c r="B20" s="80">
        <v>7</v>
      </c>
      <c r="C20" s="89">
        <v>2180002151</v>
      </c>
      <c r="D20" s="80">
        <v>2</v>
      </c>
      <c r="E20" s="80">
        <v>6.5</v>
      </c>
      <c r="F20" s="80"/>
      <c r="G20" s="80"/>
      <c r="H20" s="80"/>
      <c r="I20" s="80"/>
      <c r="J20" s="80"/>
      <c r="K20" s="80"/>
      <c r="L20" s="87">
        <f t="shared" si="1"/>
        <v>8.5</v>
      </c>
      <c r="M20" s="88">
        <f t="shared" si="2"/>
        <v>0.53125</v>
      </c>
      <c r="N20" s="80">
        <v>4</v>
      </c>
      <c r="O20" s="80">
        <v>1.5</v>
      </c>
      <c r="P20" s="80">
        <v>3.5</v>
      </c>
      <c r="Q20" s="80"/>
      <c r="R20" s="80"/>
      <c r="S20" s="80"/>
      <c r="T20" s="80"/>
      <c r="U20" s="80"/>
      <c r="V20" s="87">
        <f t="shared" si="3"/>
        <v>9</v>
      </c>
      <c r="W20" s="88">
        <f t="shared" si="4"/>
        <v>0.6428571428571429</v>
      </c>
      <c r="X20" s="80">
        <v>10</v>
      </c>
      <c r="Y20" s="80">
        <v>4</v>
      </c>
      <c r="Z20" s="80"/>
      <c r="AA20" s="80"/>
      <c r="AB20" s="80"/>
      <c r="AC20" s="80"/>
      <c r="AD20" s="80"/>
      <c r="AE20" s="80"/>
      <c r="AF20" s="87">
        <f t="shared" si="5"/>
        <v>14</v>
      </c>
      <c r="AG20" s="88">
        <f t="shared" si="6"/>
        <v>0.93333333333333335</v>
      </c>
      <c r="AH20" s="80">
        <v>5</v>
      </c>
      <c r="AI20" s="80">
        <v>8</v>
      </c>
      <c r="AJ20" s="80"/>
      <c r="AK20" s="80"/>
      <c r="AL20" s="80"/>
      <c r="AM20" s="80"/>
      <c r="AN20" s="80"/>
      <c r="AO20" s="80"/>
      <c r="AP20" s="87">
        <f t="shared" si="7"/>
        <v>13</v>
      </c>
      <c r="AQ20" s="88">
        <f t="shared" si="8"/>
        <v>0.76470588235294112</v>
      </c>
      <c r="AR20" s="80">
        <v>1.5</v>
      </c>
      <c r="AS20" s="80">
        <v>10</v>
      </c>
      <c r="AT20" s="80">
        <v>2</v>
      </c>
      <c r="AU20" s="80"/>
      <c r="AV20" s="80"/>
      <c r="AW20" s="80"/>
      <c r="AX20" s="80"/>
      <c r="AY20" s="80"/>
      <c r="AZ20" s="87">
        <f t="shared" si="9"/>
        <v>13.5</v>
      </c>
      <c r="BA20" s="88">
        <f t="shared" si="10"/>
        <v>0.75</v>
      </c>
      <c r="BB20" s="80">
        <v>14</v>
      </c>
      <c r="BC20" s="80">
        <v>6</v>
      </c>
      <c r="BD20" s="80"/>
      <c r="BE20" s="80"/>
      <c r="BF20" s="80"/>
      <c r="BG20" s="80"/>
      <c r="BH20" s="80"/>
      <c r="BI20" s="80"/>
      <c r="BJ20" s="43">
        <f t="shared" si="11"/>
        <v>20</v>
      </c>
      <c r="BK20" s="51">
        <f t="shared" si="12"/>
        <v>1</v>
      </c>
      <c r="BL20" s="21"/>
      <c r="BM20" s="21"/>
      <c r="BN20" s="21"/>
      <c r="BO20" s="21"/>
      <c r="BP20" s="21"/>
      <c r="BQ20" s="21"/>
      <c r="BR20" s="21"/>
      <c r="BS20" s="21"/>
      <c r="BT20" s="43">
        <f t="shared" si="13"/>
        <v>0</v>
      </c>
      <c r="BU20" s="51" t="e">
        <f t="shared" si="14"/>
        <v>#DIV/0!</v>
      </c>
      <c r="BV20" s="21"/>
      <c r="BW20" s="21"/>
      <c r="BX20" s="21"/>
      <c r="BY20" s="21"/>
      <c r="BZ20" s="21"/>
      <c r="CA20" s="21"/>
      <c r="CB20" s="21"/>
      <c r="CC20" s="21"/>
      <c r="CD20" s="43">
        <f t="shared" si="15"/>
        <v>0</v>
      </c>
      <c r="CE20" s="51" t="e">
        <f t="shared" si="16"/>
        <v>#DIV/0!</v>
      </c>
      <c r="CF20" s="21"/>
      <c r="CG20" s="21"/>
      <c r="CH20" s="21"/>
      <c r="CI20" s="21"/>
      <c r="CJ20" s="21"/>
      <c r="CK20" s="21"/>
      <c r="CL20" s="21"/>
      <c r="CM20" s="21"/>
      <c r="CN20" s="43">
        <f t="shared" si="17"/>
        <v>0</v>
      </c>
      <c r="CO20" s="51" t="e">
        <f t="shared" si="18"/>
        <v>#DIV/0!</v>
      </c>
      <c r="CP20" s="21"/>
      <c r="CQ20" s="21"/>
      <c r="CR20" s="21"/>
      <c r="CS20" s="21"/>
      <c r="CT20" s="21"/>
      <c r="CU20" s="21"/>
      <c r="CV20" s="21"/>
      <c r="CW20" s="21"/>
      <c r="CX20" s="43">
        <f t="shared" si="19"/>
        <v>0</v>
      </c>
      <c r="CY20" s="51" t="e">
        <f t="shared" si="0"/>
        <v>#DIV/0!</v>
      </c>
      <c r="CZ20" s="50">
        <f t="shared" si="20"/>
        <v>78</v>
      </c>
      <c r="DA20" s="49">
        <f t="shared" si="22"/>
        <v>0.78</v>
      </c>
      <c r="DB20" s="48" t="str">
        <f t="shared" si="21"/>
        <v>C+</v>
      </c>
    </row>
    <row r="21" spans="2:106" ht="14.45" thickBot="1">
      <c r="B21" s="80">
        <v>8</v>
      </c>
      <c r="C21" s="89">
        <v>2180003074</v>
      </c>
      <c r="D21" s="80">
        <v>2</v>
      </c>
      <c r="E21" s="80">
        <v>10</v>
      </c>
      <c r="F21" s="80"/>
      <c r="G21" s="80"/>
      <c r="H21" s="80"/>
      <c r="I21" s="80"/>
      <c r="J21" s="80"/>
      <c r="K21" s="80"/>
      <c r="L21" s="87">
        <f t="shared" si="1"/>
        <v>12</v>
      </c>
      <c r="M21" s="88">
        <f t="shared" si="2"/>
        <v>0.75</v>
      </c>
      <c r="N21" s="80">
        <v>4.5</v>
      </c>
      <c r="O21" s="80">
        <v>3</v>
      </c>
      <c r="P21" s="80">
        <v>5.5</v>
      </c>
      <c r="Q21" s="80"/>
      <c r="R21" s="80"/>
      <c r="S21" s="80"/>
      <c r="T21" s="80"/>
      <c r="U21" s="80"/>
      <c r="V21" s="87">
        <f t="shared" si="3"/>
        <v>13</v>
      </c>
      <c r="W21" s="88">
        <f t="shared" si="4"/>
        <v>0.9285714285714286</v>
      </c>
      <c r="X21" s="80">
        <v>9</v>
      </c>
      <c r="Y21" s="80">
        <v>3.5</v>
      </c>
      <c r="Z21" s="80"/>
      <c r="AA21" s="80"/>
      <c r="AB21" s="80"/>
      <c r="AC21" s="80"/>
      <c r="AD21" s="80"/>
      <c r="AE21" s="80"/>
      <c r="AF21" s="87">
        <f t="shared" si="5"/>
        <v>12.5</v>
      </c>
      <c r="AG21" s="88">
        <f t="shared" si="6"/>
        <v>0.83333333333333337</v>
      </c>
      <c r="AH21" s="80">
        <v>5</v>
      </c>
      <c r="AI21" s="80">
        <v>8</v>
      </c>
      <c r="AJ21" s="80"/>
      <c r="AK21" s="80"/>
      <c r="AL21" s="80"/>
      <c r="AM21" s="80"/>
      <c r="AN21" s="80"/>
      <c r="AO21" s="80"/>
      <c r="AP21" s="87">
        <f t="shared" si="7"/>
        <v>13</v>
      </c>
      <c r="AQ21" s="88">
        <f t="shared" si="8"/>
        <v>0.76470588235294112</v>
      </c>
      <c r="AR21" s="80">
        <v>4</v>
      </c>
      <c r="AS21" s="80">
        <v>9.5</v>
      </c>
      <c r="AT21" s="80">
        <v>2</v>
      </c>
      <c r="AU21" s="80"/>
      <c r="AV21" s="80"/>
      <c r="AW21" s="80"/>
      <c r="AX21" s="80"/>
      <c r="AY21" s="80"/>
      <c r="AZ21" s="87">
        <f t="shared" si="9"/>
        <v>15.5</v>
      </c>
      <c r="BA21" s="88">
        <f t="shared" si="10"/>
        <v>0.86111111111111116</v>
      </c>
      <c r="BB21" s="80">
        <v>14</v>
      </c>
      <c r="BC21" s="80">
        <v>6</v>
      </c>
      <c r="BD21" s="80"/>
      <c r="BE21" s="80"/>
      <c r="BF21" s="80"/>
      <c r="BG21" s="80"/>
      <c r="BH21" s="80"/>
      <c r="BI21" s="80"/>
      <c r="BJ21" s="43">
        <f t="shared" si="11"/>
        <v>20</v>
      </c>
      <c r="BK21" s="51">
        <f t="shared" si="12"/>
        <v>1</v>
      </c>
      <c r="BL21" s="21"/>
      <c r="BM21" s="21"/>
      <c r="BN21" s="21"/>
      <c r="BO21" s="21"/>
      <c r="BP21" s="21"/>
      <c r="BQ21" s="21"/>
      <c r="BR21" s="21"/>
      <c r="BS21" s="21"/>
      <c r="BT21" s="43">
        <f t="shared" si="13"/>
        <v>0</v>
      </c>
      <c r="BU21" s="51" t="e">
        <f t="shared" si="14"/>
        <v>#DIV/0!</v>
      </c>
      <c r="BV21" s="21"/>
      <c r="BW21" s="21"/>
      <c r="BX21" s="21"/>
      <c r="BY21" s="21"/>
      <c r="BZ21" s="21"/>
      <c r="CA21" s="21"/>
      <c r="CB21" s="21"/>
      <c r="CC21" s="21"/>
      <c r="CD21" s="43">
        <f t="shared" si="15"/>
        <v>0</v>
      </c>
      <c r="CE21" s="51" t="e">
        <f t="shared" si="16"/>
        <v>#DIV/0!</v>
      </c>
      <c r="CF21" s="21"/>
      <c r="CG21" s="21"/>
      <c r="CH21" s="21"/>
      <c r="CI21" s="21"/>
      <c r="CJ21" s="21"/>
      <c r="CK21" s="21"/>
      <c r="CL21" s="21"/>
      <c r="CM21" s="21"/>
      <c r="CN21" s="43">
        <f t="shared" si="17"/>
        <v>0</v>
      </c>
      <c r="CO21" s="51" t="e">
        <f t="shared" si="18"/>
        <v>#DIV/0!</v>
      </c>
      <c r="CP21" s="21"/>
      <c r="CQ21" s="21"/>
      <c r="CR21" s="21"/>
      <c r="CS21" s="21"/>
      <c r="CT21" s="21"/>
      <c r="CU21" s="21"/>
      <c r="CV21" s="21"/>
      <c r="CW21" s="21"/>
      <c r="CX21" s="43">
        <f t="shared" si="19"/>
        <v>0</v>
      </c>
      <c r="CY21" s="51" t="e">
        <f t="shared" si="0"/>
        <v>#DIV/0!</v>
      </c>
      <c r="CZ21" s="50">
        <f t="shared" si="20"/>
        <v>86</v>
      </c>
      <c r="DA21" s="49">
        <f t="shared" si="22"/>
        <v>0.86</v>
      </c>
      <c r="DB21" s="48" t="str">
        <f t="shared" si="21"/>
        <v>B+</v>
      </c>
    </row>
    <row r="22" spans="2:106" ht="14.45" thickBot="1">
      <c r="B22" s="80">
        <v>9</v>
      </c>
      <c r="C22" s="89">
        <v>2180003449</v>
      </c>
      <c r="D22" s="80">
        <v>1.5</v>
      </c>
      <c r="E22" s="80">
        <v>10.5</v>
      </c>
      <c r="F22" s="80"/>
      <c r="G22" s="80"/>
      <c r="H22" s="80"/>
      <c r="I22" s="80"/>
      <c r="J22" s="80"/>
      <c r="K22" s="80"/>
      <c r="L22" s="87">
        <f t="shared" si="1"/>
        <v>12</v>
      </c>
      <c r="M22" s="88">
        <f t="shared" si="2"/>
        <v>0.75</v>
      </c>
      <c r="N22" s="80">
        <v>5</v>
      </c>
      <c r="O22" s="80">
        <v>3</v>
      </c>
      <c r="P22" s="80">
        <v>5</v>
      </c>
      <c r="Q22" s="80"/>
      <c r="R22" s="80"/>
      <c r="S22" s="80"/>
      <c r="T22" s="80"/>
      <c r="U22" s="80"/>
      <c r="V22" s="87">
        <f t="shared" si="3"/>
        <v>13</v>
      </c>
      <c r="W22" s="88">
        <f t="shared" si="4"/>
        <v>0.9285714285714286</v>
      </c>
      <c r="X22" s="80">
        <v>9</v>
      </c>
      <c r="Y22" s="80">
        <v>4</v>
      </c>
      <c r="Z22" s="80"/>
      <c r="AA22" s="80"/>
      <c r="AB22" s="80"/>
      <c r="AC22" s="80"/>
      <c r="AD22" s="80"/>
      <c r="AE22" s="80"/>
      <c r="AF22" s="87">
        <f t="shared" si="5"/>
        <v>13</v>
      </c>
      <c r="AG22" s="88">
        <f t="shared" si="6"/>
        <v>0.8666666666666667</v>
      </c>
      <c r="AH22" s="80">
        <v>5</v>
      </c>
      <c r="AI22" s="80">
        <v>8.5</v>
      </c>
      <c r="AJ22" s="80"/>
      <c r="AK22" s="80"/>
      <c r="AL22" s="80"/>
      <c r="AM22" s="80"/>
      <c r="AN22" s="80"/>
      <c r="AO22" s="80"/>
      <c r="AP22" s="87">
        <f t="shared" si="7"/>
        <v>13.5</v>
      </c>
      <c r="AQ22" s="88">
        <f t="shared" si="8"/>
        <v>0.79411764705882348</v>
      </c>
      <c r="AR22" s="80">
        <v>4</v>
      </c>
      <c r="AS22" s="80">
        <v>9</v>
      </c>
      <c r="AT22" s="80">
        <v>2</v>
      </c>
      <c r="AU22" s="80"/>
      <c r="AV22" s="80"/>
      <c r="AW22" s="80"/>
      <c r="AX22" s="80"/>
      <c r="AY22" s="80"/>
      <c r="AZ22" s="87">
        <f t="shared" si="9"/>
        <v>15</v>
      </c>
      <c r="BA22" s="88">
        <f t="shared" si="10"/>
        <v>0.83333333333333337</v>
      </c>
      <c r="BB22" s="80">
        <v>14</v>
      </c>
      <c r="BC22" s="80">
        <v>6</v>
      </c>
      <c r="BD22" s="80"/>
      <c r="BE22" s="80"/>
      <c r="BF22" s="80"/>
      <c r="BG22" s="80"/>
      <c r="BH22" s="80"/>
      <c r="BI22" s="80"/>
      <c r="BJ22" s="43">
        <f t="shared" si="11"/>
        <v>20</v>
      </c>
      <c r="BK22" s="51">
        <f t="shared" si="12"/>
        <v>1</v>
      </c>
      <c r="BL22" s="21"/>
      <c r="BM22" s="21"/>
      <c r="BN22" s="21"/>
      <c r="BO22" s="21"/>
      <c r="BP22" s="21"/>
      <c r="BQ22" s="21"/>
      <c r="BR22" s="21"/>
      <c r="BS22" s="21"/>
      <c r="BT22" s="43">
        <f t="shared" si="13"/>
        <v>0</v>
      </c>
      <c r="BU22" s="51" t="e">
        <f t="shared" si="14"/>
        <v>#DIV/0!</v>
      </c>
      <c r="BV22" s="21"/>
      <c r="BW22" s="21"/>
      <c r="BX22" s="21"/>
      <c r="BY22" s="21"/>
      <c r="BZ22" s="21"/>
      <c r="CA22" s="21"/>
      <c r="CB22" s="21"/>
      <c r="CC22" s="21"/>
      <c r="CD22" s="43">
        <f t="shared" si="15"/>
        <v>0</v>
      </c>
      <c r="CE22" s="51" t="e">
        <f t="shared" si="16"/>
        <v>#DIV/0!</v>
      </c>
      <c r="CF22" s="21"/>
      <c r="CG22" s="21"/>
      <c r="CH22" s="21"/>
      <c r="CI22" s="21"/>
      <c r="CJ22" s="21"/>
      <c r="CK22" s="21"/>
      <c r="CL22" s="21"/>
      <c r="CM22" s="21"/>
      <c r="CN22" s="43">
        <f t="shared" si="17"/>
        <v>0</v>
      </c>
      <c r="CO22" s="51" t="e">
        <f t="shared" si="18"/>
        <v>#DIV/0!</v>
      </c>
      <c r="CP22" s="21"/>
      <c r="CQ22" s="21"/>
      <c r="CR22" s="21"/>
      <c r="CS22" s="21"/>
      <c r="CT22" s="21"/>
      <c r="CU22" s="21"/>
      <c r="CV22" s="21"/>
      <c r="CW22" s="21"/>
      <c r="CX22" s="43">
        <f t="shared" si="19"/>
        <v>0</v>
      </c>
      <c r="CY22" s="51" t="e">
        <f t="shared" si="0"/>
        <v>#DIV/0!</v>
      </c>
      <c r="CZ22" s="50">
        <f t="shared" si="20"/>
        <v>86.5</v>
      </c>
      <c r="DA22" s="49">
        <f t="shared" si="22"/>
        <v>0.86499999999999999</v>
      </c>
      <c r="DB22" s="48" t="str">
        <f t="shared" si="21"/>
        <v>B+</v>
      </c>
    </row>
    <row r="23" spans="2:106" ht="14.45" thickBot="1">
      <c r="B23" s="80">
        <v>10</v>
      </c>
      <c r="C23" s="89">
        <v>2180004870</v>
      </c>
      <c r="D23" s="80">
        <v>1.5</v>
      </c>
      <c r="E23" s="80">
        <v>7.5</v>
      </c>
      <c r="F23" s="80"/>
      <c r="G23" s="80"/>
      <c r="H23" s="80"/>
      <c r="I23" s="80"/>
      <c r="J23" s="80"/>
      <c r="K23" s="80"/>
      <c r="L23" s="87">
        <f t="shared" si="1"/>
        <v>9</v>
      </c>
      <c r="M23" s="88">
        <f t="shared" si="2"/>
        <v>0.5625</v>
      </c>
      <c r="N23" s="80">
        <v>3.5</v>
      </c>
      <c r="O23" s="80">
        <v>3</v>
      </c>
      <c r="P23" s="80">
        <v>3.5</v>
      </c>
      <c r="Q23" s="80"/>
      <c r="R23" s="80"/>
      <c r="S23" s="80"/>
      <c r="T23" s="80"/>
      <c r="U23" s="80"/>
      <c r="V23" s="87">
        <f t="shared" si="3"/>
        <v>10</v>
      </c>
      <c r="W23" s="88">
        <f t="shared" si="4"/>
        <v>0.7142857142857143</v>
      </c>
      <c r="X23" s="80">
        <v>4</v>
      </c>
      <c r="Y23" s="80">
        <v>3.5</v>
      </c>
      <c r="Z23" s="80"/>
      <c r="AA23" s="80"/>
      <c r="AB23" s="80"/>
      <c r="AC23" s="80"/>
      <c r="AD23" s="80"/>
      <c r="AE23" s="80"/>
      <c r="AF23" s="87">
        <f t="shared" si="5"/>
        <v>7.5</v>
      </c>
      <c r="AG23" s="88">
        <f t="shared" si="6"/>
        <v>0.5</v>
      </c>
      <c r="AH23" s="80">
        <v>5</v>
      </c>
      <c r="AI23" s="80">
        <v>7</v>
      </c>
      <c r="AJ23" s="80"/>
      <c r="AK23" s="80"/>
      <c r="AL23" s="80"/>
      <c r="AM23" s="80"/>
      <c r="AN23" s="80"/>
      <c r="AO23" s="80"/>
      <c r="AP23" s="87">
        <f t="shared" si="7"/>
        <v>12</v>
      </c>
      <c r="AQ23" s="88">
        <f t="shared" si="8"/>
        <v>0.70588235294117652</v>
      </c>
      <c r="AR23" s="80">
        <v>4</v>
      </c>
      <c r="AS23" s="80">
        <v>10</v>
      </c>
      <c r="AT23" s="80">
        <v>2</v>
      </c>
      <c r="AU23" s="80"/>
      <c r="AV23" s="80"/>
      <c r="AW23" s="80"/>
      <c r="AX23" s="80"/>
      <c r="AY23" s="80"/>
      <c r="AZ23" s="87">
        <f t="shared" si="9"/>
        <v>16</v>
      </c>
      <c r="BA23" s="88">
        <f t="shared" si="10"/>
        <v>0.88888888888888884</v>
      </c>
      <c r="BB23" s="80">
        <v>14</v>
      </c>
      <c r="BC23" s="80">
        <v>6</v>
      </c>
      <c r="BD23" s="80"/>
      <c r="BE23" s="80"/>
      <c r="BF23" s="80"/>
      <c r="BG23" s="80"/>
      <c r="BH23" s="80"/>
      <c r="BI23" s="80"/>
      <c r="BJ23" s="43">
        <f t="shared" si="11"/>
        <v>20</v>
      </c>
      <c r="BK23" s="51">
        <f t="shared" si="12"/>
        <v>1</v>
      </c>
      <c r="BL23" s="21"/>
      <c r="BM23" s="21"/>
      <c r="BN23" s="21"/>
      <c r="BO23" s="21"/>
      <c r="BP23" s="21"/>
      <c r="BQ23" s="21"/>
      <c r="BR23" s="21"/>
      <c r="BS23" s="21"/>
      <c r="BT23" s="43">
        <f t="shared" si="13"/>
        <v>0</v>
      </c>
      <c r="BU23" s="51" t="e">
        <f t="shared" si="14"/>
        <v>#DIV/0!</v>
      </c>
      <c r="BV23" s="21"/>
      <c r="BW23" s="21"/>
      <c r="BX23" s="21"/>
      <c r="BY23" s="21"/>
      <c r="BZ23" s="21"/>
      <c r="CA23" s="21"/>
      <c r="CB23" s="21"/>
      <c r="CC23" s="21"/>
      <c r="CD23" s="43">
        <f t="shared" si="15"/>
        <v>0</v>
      </c>
      <c r="CE23" s="51" t="e">
        <f t="shared" si="16"/>
        <v>#DIV/0!</v>
      </c>
      <c r="CF23" s="21"/>
      <c r="CG23" s="21"/>
      <c r="CH23" s="21"/>
      <c r="CI23" s="21"/>
      <c r="CJ23" s="21"/>
      <c r="CK23" s="21"/>
      <c r="CL23" s="21"/>
      <c r="CM23" s="21"/>
      <c r="CN23" s="43">
        <f t="shared" si="17"/>
        <v>0</v>
      </c>
      <c r="CO23" s="51" t="e">
        <f t="shared" si="18"/>
        <v>#DIV/0!</v>
      </c>
      <c r="CP23" s="21"/>
      <c r="CQ23" s="21"/>
      <c r="CR23" s="21"/>
      <c r="CS23" s="21"/>
      <c r="CT23" s="21"/>
      <c r="CU23" s="21"/>
      <c r="CV23" s="21"/>
      <c r="CW23" s="21"/>
      <c r="CX23" s="43">
        <f t="shared" si="19"/>
        <v>0</v>
      </c>
      <c r="CY23" s="51" t="e">
        <f t="shared" si="0"/>
        <v>#DIV/0!</v>
      </c>
      <c r="CZ23" s="50">
        <f t="shared" si="20"/>
        <v>74.5</v>
      </c>
      <c r="DA23" s="49">
        <f t="shared" si="22"/>
        <v>0.745</v>
      </c>
      <c r="DB23" s="48" t="str">
        <f t="shared" si="21"/>
        <v>C+</v>
      </c>
    </row>
    <row r="24" spans="2:106" ht="14.45" thickBot="1">
      <c r="B24" s="80">
        <v>11</v>
      </c>
      <c r="C24" s="89">
        <v>2180005319</v>
      </c>
      <c r="D24" s="80">
        <v>2</v>
      </c>
      <c r="E24" s="80">
        <v>9.5</v>
      </c>
      <c r="F24" s="80"/>
      <c r="G24" s="80"/>
      <c r="H24" s="80"/>
      <c r="I24" s="80"/>
      <c r="J24" s="80"/>
      <c r="K24" s="80"/>
      <c r="L24" s="87">
        <f t="shared" si="1"/>
        <v>11.5</v>
      </c>
      <c r="M24" s="88">
        <f t="shared" si="2"/>
        <v>0.71875</v>
      </c>
      <c r="N24" s="80">
        <v>5</v>
      </c>
      <c r="O24" s="80">
        <v>3</v>
      </c>
      <c r="P24" s="80">
        <v>5</v>
      </c>
      <c r="Q24" s="80"/>
      <c r="R24" s="80"/>
      <c r="S24" s="80"/>
      <c r="T24" s="80"/>
      <c r="U24" s="80"/>
      <c r="V24" s="87">
        <f t="shared" si="3"/>
        <v>13</v>
      </c>
      <c r="W24" s="88">
        <f t="shared" si="4"/>
        <v>0.9285714285714286</v>
      </c>
      <c r="X24" s="80">
        <v>10</v>
      </c>
      <c r="Y24" s="80">
        <v>4</v>
      </c>
      <c r="Z24" s="80"/>
      <c r="AA24" s="80"/>
      <c r="AB24" s="80"/>
      <c r="AC24" s="80"/>
      <c r="AD24" s="80"/>
      <c r="AE24" s="80"/>
      <c r="AF24" s="87">
        <f t="shared" si="5"/>
        <v>14</v>
      </c>
      <c r="AG24" s="88">
        <f t="shared" si="6"/>
        <v>0.93333333333333335</v>
      </c>
      <c r="AH24" s="80">
        <v>5</v>
      </c>
      <c r="AI24" s="80">
        <v>10</v>
      </c>
      <c r="AJ24" s="80"/>
      <c r="AK24" s="80"/>
      <c r="AL24" s="80"/>
      <c r="AM24" s="80"/>
      <c r="AN24" s="80"/>
      <c r="AO24" s="80"/>
      <c r="AP24" s="87">
        <f t="shared" si="7"/>
        <v>15</v>
      </c>
      <c r="AQ24" s="88">
        <f t="shared" si="8"/>
        <v>0.88235294117647056</v>
      </c>
      <c r="AR24" s="80">
        <v>4</v>
      </c>
      <c r="AS24" s="80">
        <v>10</v>
      </c>
      <c r="AT24" s="80">
        <v>3</v>
      </c>
      <c r="AU24" s="80"/>
      <c r="AV24" s="80"/>
      <c r="AW24" s="80"/>
      <c r="AX24" s="80"/>
      <c r="AY24" s="80"/>
      <c r="AZ24" s="87">
        <f t="shared" si="9"/>
        <v>17</v>
      </c>
      <c r="BA24" s="88">
        <f t="shared" si="10"/>
        <v>0.94444444444444442</v>
      </c>
      <c r="BB24" s="80">
        <v>14</v>
      </c>
      <c r="BC24" s="80">
        <v>6</v>
      </c>
      <c r="BD24" s="80"/>
      <c r="BE24" s="80"/>
      <c r="BF24" s="80"/>
      <c r="BG24" s="80"/>
      <c r="BH24" s="80"/>
      <c r="BI24" s="80"/>
      <c r="BJ24" s="43">
        <f t="shared" si="11"/>
        <v>20</v>
      </c>
      <c r="BK24" s="51">
        <f t="shared" si="12"/>
        <v>1</v>
      </c>
      <c r="BL24" s="21"/>
      <c r="BM24" s="21"/>
      <c r="BN24" s="21"/>
      <c r="BO24" s="21"/>
      <c r="BP24" s="21"/>
      <c r="BQ24" s="21"/>
      <c r="BR24" s="21"/>
      <c r="BS24" s="21"/>
      <c r="BT24" s="43">
        <f t="shared" si="13"/>
        <v>0</v>
      </c>
      <c r="BU24" s="51" t="e">
        <f t="shared" si="14"/>
        <v>#DIV/0!</v>
      </c>
      <c r="BV24" s="21"/>
      <c r="BW24" s="21"/>
      <c r="BX24" s="21"/>
      <c r="BY24" s="21"/>
      <c r="BZ24" s="21"/>
      <c r="CA24" s="21"/>
      <c r="CB24" s="21"/>
      <c r="CC24" s="21"/>
      <c r="CD24" s="43">
        <f t="shared" si="15"/>
        <v>0</v>
      </c>
      <c r="CE24" s="51" t="e">
        <f t="shared" si="16"/>
        <v>#DIV/0!</v>
      </c>
      <c r="CF24" s="21"/>
      <c r="CG24" s="21"/>
      <c r="CH24" s="21"/>
      <c r="CI24" s="21"/>
      <c r="CJ24" s="21"/>
      <c r="CK24" s="21"/>
      <c r="CL24" s="21"/>
      <c r="CM24" s="21"/>
      <c r="CN24" s="43">
        <f t="shared" si="17"/>
        <v>0</v>
      </c>
      <c r="CO24" s="51" t="e">
        <f t="shared" si="18"/>
        <v>#DIV/0!</v>
      </c>
      <c r="CP24" s="21"/>
      <c r="CQ24" s="21"/>
      <c r="CR24" s="21"/>
      <c r="CS24" s="21"/>
      <c r="CT24" s="21"/>
      <c r="CU24" s="21"/>
      <c r="CV24" s="21"/>
      <c r="CW24" s="21"/>
      <c r="CX24" s="43">
        <f t="shared" si="19"/>
        <v>0</v>
      </c>
      <c r="CY24" s="51" t="e">
        <f t="shared" si="0"/>
        <v>#DIV/0!</v>
      </c>
      <c r="CZ24" s="50">
        <f t="shared" si="20"/>
        <v>90.5</v>
      </c>
      <c r="DA24" s="49">
        <f t="shared" si="22"/>
        <v>0.90500000000000003</v>
      </c>
      <c r="DB24" s="48" t="str">
        <f t="shared" si="21"/>
        <v>A</v>
      </c>
    </row>
    <row r="25" spans="2:106" ht="14.45" thickBot="1">
      <c r="B25" s="80">
        <v>12</v>
      </c>
      <c r="C25" s="89">
        <v>2180005469</v>
      </c>
      <c r="D25" s="80">
        <v>1.5</v>
      </c>
      <c r="E25" s="80">
        <v>6.5</v>
      </c>
      <c r="F25" s="80"/>
      <c r="G25" s="80"/>
      <c r="H25" s="80"/>
      <c r="I25" s="80"/>
      <c r="J25" s="80"/>
      <c r="K25" s="80"/>
      <c r="L25" s="87">
        <f t="shared" si="1"/>
        <v>8</v>
      </c>
      <c r="M25" s="88">
        <f t="shared" si="2"/>
        <v>0.5</v>
      </c>
      <c r="N25" s="80">
        <v>4</v>
      </c>
      <c r="O25" s="80">
        <v>3</v>
      </c>
      <c r="P25" s="80">
        <v>4.75</v>
      </c>
      <c r="Q25" s="80"/>
      <c r="R25" s="80"/>
      <c r="S25" s="80"/>
      <c r="T25" s="80"/>
      <c r="U25" s="80"/>
      <c r="V25" s="87">
        <f t="shared" si="3"/>
        <v>11.75</v>
      </c>
      <c r="W25" s="88">
        <f t="shared" si="4"/>
        <v>0.8392857142857143</v>
      </c>
      <c r="X25" s="80">
        <v>5</v>
      </c>
      <c r="Y25" s="80">
        <v>4</v>
      </c>
      <c r="Z25" s="80"/>
      <c r="AA25" s="80"/>
      <c r="AB25" s="80"/>
      <c r="AC25" s="80"/>
      <c r="AD25" s="80"/>
      <c r="AE25" s="80"/>
      <c r="AF25" s="87">
        <f t="shared" si="5"/>
        <v>9</v>
      </c>
      <c r="AG25" s="88">
        <f t="shared" si="6"/>
        <v>0.6</v>
      </c>
      <c r="AH25" s="80">
        <v>5</v>
      </c>
      <c r="AI25" s="80">
        <v>8.5</v>
      </c>
      <c r="AJ25" s="80"/>
      <c r="AK25" s="80"/>
      <c r="AL25" s="80"/>
      <c r="AM25" s="80"/>
      <c r="AN25" s="80"/>
      <c r="AO25" s="80"/>
      <c r="AP25" s="87">
        <f t="shared" si="7"/>
        <v>13.5</v>
      </c>
      <c r="AQ25" s="88">
        <f t="shared" si="8"/>
        <v>0.79411764705882348</v>
      </c>
      <c r="AR25" s="80">
        <v>2</v>
      </c>
      <c r="AS25" s="80">
        <v>10</v>
      </c>
      <c r="AT25" s="80">
        <v>0.5</v>
      </c>
      <c r="AU25" s="80"/>
      <c r="AV25" s="80"/>
      <c r="AW25" s="80"/>
      <c r="AX25" s="80"/>
      <c r="AY25" s="80"/>
      <c r="AZ25" s="87">
        <f t="shared" si="9"/>
        <v>12.5</v>
      </c>
      <c r="BA25" s="88">
        <f t="shared" si="10"/>
        <v>0.69444444444444442</v>
      </c>
      <c r="BB25" s="80">
        <v>14</v>
      </c>
      <c r="BC25" s="80">
        <v>6</v>
      </c>
      <c r="BD25" s="80"/>
      <c r="BE25" s="80"/>
      <c r="BF25" s="80"/>
      <c r="BG25" s="80"/>
      <c r="BH25" s="80"/>
      <c r="BI25" s="80"/>
      <c r="BJ25" s="43">
        <f t="shared" si="11"/>
        <v>20</v>
      </c>
      <c r="BK25" s="51">
        <f t="shared" si="12"/>
        <v>1</v>
      </c>
      <c r="BL25" s="21"/>
      <c r="BM25" s="21"/>
      <c r="BN25" s="21"/>
      <c r="BO25" s="21"/>
      <c r="BP25" s="21"/>
      <c r="BQ25" s="21"/>
      <c r="BR25" s="21"/>
      <c r="BS25" s="21"/>
      <c r="BT25" s="43">
        <f t="shared" si="13"/>
        <v>0</v>
      </c>
      <c r="BU25" s="51" t="e">
        <f t="shared" si="14"/>
        <v>#DIV/0!</v>
      </c>
      <c r="BV25" s="21"/>
      <c r="BW25" s="21"/>
      <c r="BX25" s="21"/>
      <c r="BY25" s="21"/>
      <c r="BZ25" s="21"/>
      <c r="CA25" s="21"/>
      <c r="CB25" s="21"/>
      <c r="CC25" s="21"/>
      <c r="CD25" s="43">
        <f t="shared" si="15"/>
        <v>0</v>
      </c>
      <c r="CE25" s="51" t="e">
        <f t="shared" si="16"/>
        <v>#DIV/0!</v>
      </c>
      <c r="CF25" s="21"/>
      <c r="CG25" s="21"/>
      <c r="CH25" s="21"/>
      <c r="CI25" s="21"/>
      <c r="CJ25" s="21"/>
      <c r="CK25" s="21"/>
      <c r="CL25" s="21"/>
      <c r="CM25" s="21"/>
      <c r="CN25" s="43">
        <f t="shared" si="17"/>
        <v>0</v>
      </c>
      <c r="CO25" s="51" t="e">
        <f t="shared" si="18"/>
        <v>#DIV/0!</v>
      </c>
      <c r="CP25" s="21"/>
      <c r="CQ25" s="21"/>
      <c r="CR25" s="21"/>
      <c r="CS25" s="21"/>
      <c r="CT25" s="21"/>
      <c r="CU25" s="21"/>
      <c r="CV25" s="21"/>
      <c r="CW25" s="21"/>
      <c r="CX25" s="43">
        <f t="shared" si="19"/>
        <v>0</v>
      </c>
      <c r="CY25" s="51" t="e">
        <f t="shared" si="0"/>
        <v>#DIV/0!</v>
      </c>
      <c r="CZ25" s="50">
        <f t="shared" si="20"/>
        <v>74.75</v>
      </c>
      <c r="DA25" s="49">
        <f t="shared" si="22"/>
        <v>0.74750000000000005</v>
      </c>
      <c r="DB25" s="48" t="str">
        <f t="shared" si="21"/>
        <v>C+</v>
      </c>
    </row>
    <row r="26" spans="2:106" ht="14.45" thickBot="1">
      <c r="B26" s="80">
        <v>13</v>
      </c>
      <c r="C26" s="89">
        <v>2180006085</v>
      </c>
      <c r="D26" s="80">
        <v>1</v>
      </c>
      <c r="E26" s="80">
        <v>9</v>
      </c>
      <c r="F26" s="80"/>
      <c r="G26" s="80"/>
      <c r="H26" s="80"/>
      <c r="I26" s="80"/>
      <c r="J26" s="80"/>
      <c r="K26" s="80"/>
      <c r="L26" s="87">
        <f t="shared" si="1"/>
        <v>10</v>
      </c>
      <c r="M26" s="88">
        <f t="shared" si="2"/>
        <v>0.625</v>
      </c>
      <c r="N26" s="80">
        <v>4.5</v>
      </c>
      <c r="O26" s="80">
        <v>3</v>
      </c>
      <c r="P26" s="80">
        <v>3</v>
      </c>
      <c r="Q26" s="80"/>
      <c r="R26" s="80"/>
      <c r="S26" s="80"/>
      <c r="T26" s="80"/>
      <c r="U26" s="80"/>
      <c r="V26" s="87">
        <f t="shared" si="3"/>
        <v>10.5</v>
      </c>
      <c r="W26" s="88">
        <f t="shared" si="4"/>
        <v>0.75</v>
      </c>
      <c r="X26" s="80">
        <v>6.5</v>
      </c>
      <c r="Y26" s="80">
        <v>3.5</v>
      </c>
      <c r="Z26" s="80"/>
      <c r="AA26" s="80"/>
      <c r="AB26" s="80"/>
      <c r="AC26" s="80"/>
      <c r="AD26" s="80"/>
      <c r="AE26" s="80"/>
      <c r="AF26" s="87">
        <f t="shared" si="5"/>
        <v>10</v>
      </c>
      <c r="AG26" s="88">
        <f t="shared" si="6"/>
        <v>0.66666666666666663</v>
      </c>
      <c r="AH26" s="80">
        <v>5</v>
      </c>
      <c r="AI26" s="80">
        <v>6.5</v>
      </c>
      <c r="AJ26" s="80"/>
      <c r="AK26" s="80"/>
      <c r="AL26" s="80"/>
      <c r="AM26" s="80"/>
      <c r="AN26" s="80"/>
      <c r="AO26" s="80"/>
      <c r="AP26" s="87">
        <f t="shared" si="7"/>
        <v>11.5</v>
      </c>
      <c r="AQ26" s="88">
        <f t="shared" si="8"/>
        <v>0.67647058823529416</v>
      </c>
      <c r="AR26" s="80">
        <v>3</v>
      </c>
      <c r="AS26" s="80">
        <v>10</v>
      </c>
      <c r="AT26" s="80">
        <v>1</v>
      </c>
      <c r="AU26" s="80"/>
      <c r="AV26" s="80"/>
      <c r="AW26" s="80"/>
      <c r="AX26" s="80"/>
      <c r="AY26" s="80"/>
      <c r="AZ26" s="87">
        <f t="shared" si="9"/>
        <v>14</v>
      </c>
      <c r="BA26" s="88">
        <f t="shared" si="10"/>
        <v>0.77777777777777779</v>
      </c>
      <c r="BB26" s="80">
        <v>14</v>
      </c>
      <c r="BC26" s="80">
        <v>6</v>
      </c>
      <c r="BD26" s="80"/>
      <c r="BE26" s="80"/>
      <c r="BF26" s="80"/>
      <c r="BG26" s="80"/>
      <c r="BH26" s="80"/>
      <c r="BI26" s="80"/>
      <c r="BJ26" s="43">
        <f t="shared" si="11"/>
        <v>20</v>
      </c>
      <c r="BK26" s="51">
        <f t="shared" si="12"/>
        <v>1</v>
      </c>
      <c r="BL26" s="21"/>
      <c r="BM26" s="21"/>
      <c r="BN26" s="21"/>
      <c r="BO26" s="21"/>
      <c r="BP26" s="21"/>
      <c r="BQ26" s="21"/>
      <c r="BR26" s="21"/>
      <c r="BS26" s="21"/>
      <c r="BT26" s="43">
        <f t="shared" si="13"/>
        <v>0</v>
      </c>
      <c r="BU26" s="51" t="e">
        <f t="shared" si="14"/>
        <v>#DIV/0!</v>
      </c>
      <c r="BV26" s="21"/>
      <c r="BW26" s="21"/>
      <c r="BX26" s="21"/>
      <c r="BY26" s="21"/>
      <c r="BZ26" s="21"/>
      <c r="CA26" s="21"/>
      <c r="CB26" s="21"/>
      <c r="CC26" s="21"/>
      <c r="CD26" s="43">
        <f t="shared" si="15"/>
        <v>0</v>
      </c>
      <c r="CE26" s="51" t="e">
        <f t="shared" si="16"/>
        <v>#DIV/0!</v>
      </c>
      <c r="CF26" s="21"/>
      <c r="CG26" s="21"/>
      <c r="CH26" s="21"/>
      <c r="CI26" s="21"/>
      <c r="CJ26" s="21"/>
      <c r="CK26" s="21"/>
      <c r="CL26" s="21"/>
      <c r="CM26" s="21"/>
      <c r="CN26" s="43">
        <f t="shared" si="17"/>
        <v>0</v>
      </c>
      <c r="CO26" s="51" t="e">
        <f t="shared" si="18"/>
        <v>#DIV/0!</v>
      </c>
      <c r="CP26" s="21"/>
      <c r="CQ26" s="21"/>
      <c r="CR26" s="21"/>
      <c r="CS26" s="21"/>
      <c r="CT26" s="21"/>
      <c r="CU26" s="21"/>
      <c r="CV26" s="21"/>
      <c r="CW26" s="21"/>
      <c r="CX26" s="43">
        <f t="shared" si="19"/>
        <v>0</v>
      </c>
      <c r="CY26" s="51" t="e">
        <f t="shared" si="0"/>
        <v>#DIV/0!</v>
      </c>
      <c r="CZ26" s="50">
        <f t="shared" si="20"/>
        <v>76</v>
      </c>
      <c r="DA26" s="49">
        <f t="shared" si="22"/>
        <v>0.76</v>
      </c>
      <c r="DB26" s="48" t="str">
        <f t="shared" si="21"/>
        <v>C+</v>
      </c>
    </row>
    <row r="27" spans="2:106" ht="14.45" thickBot="1">
      <c r="B27" s="80">
        <v>14</v>
      </c>
      <c r="C27" s="89">
        <v>2180006236</v>
      </c>
      <c r="D27" s="80">
        <v>2.5</v>
      </c>
      <c r="E27" s="80">
        <v>10</v>
      </c>
      <c r="F27" s="80"/>
      <c r="G27" s="80"/>
      <c r="H27" s="80"/>
      <c r="I27" s="80"/>
      <c r="J27" s="80"/>
      <c r="K27" s="80"/>
      <c r="L27" s="87">
        <f t="shared" si="1"/>
        <v>12.5</v>
      </c>
      <c r="M27" s="88">
        <f t="shared" si="2"/>
        <v>0.78125</v>
      </c>
      <c r="N27" s="80">
        <v>4.5</v>
      </c>
      <c r="O27" s="80">
        <v>3</v>
      </c>
      <c r="P27" s="80">
        <v>5.5</v>
      </c>
      <c r="Q27" s="80"/>
      <c r="R27" s="80"/>
      <c r="S27" s="80"/>
      <c r="T27" s="80"/>
      <c r="U27" s="80"/>
      <c r="V27" s="87">
        <f t="shared" si="3"/>
        <v>13</v>
      </c>
      <c r="W27" s="88">
        <f t="shared" si="4"/>
        <v>0.9285714285714286</v>
      </c>
      <c r="X27" s="80">
        <v>6.5</v>
      </c>
      <c r="Y27" s="80">
        <v>4</v>
      </c>
      <c r="Z27" s="80"/>
      <c r="AA27" s="80"/>
      <c r="AB27" s="80"/>
      <c r="AC27" s="80"/>
      <c r="AD27" s="80"/>
      <c r="AE27" s="80"/>
      <c r="AF27" s="87">
        <f t="shared" si="5"/>
        <v>10.5</v>
      </c>
      <c r="AG27" s="88">
        <f t="shared" si="6"/>
        <v>0.7</v>
      </c>
      <c r="AH27" s="80">
        <v>5</v>
      </c>
      <c r="AI27" s="80">
        <v>9.5</v>
      </c>
      <c r="AJ27" s="80"/>
      <c r="AK27" s="80"/>
      <c r="AL27" s="80"/>
      <c r="AM27" s="80"/>
      <c r="AN27" s="80"/>
      <c r="AO27" s="80"/>
      <c r="AP27" s="87">
        <f t="shared" si="7"/>
        <v>14.5</v>
      </c>
      <c r="AQ27" s="88">
        <f t="shared" si="8"/>
        <v>0.8529411764705882</v>
      </c>
      <c r="AR27" s="80">
        <v>4</v>
      </c>
      <c r="AS27" s="80">
        <v>9.5</v>
      </c>
      <c r="AT27" s="80">
        <v>0.5</v>
      </c>
      <c r="AU27" s="80"/>
      <c r="AV27" s="80"/>
      <c r="AW27" s="80"/>
      <c r="AX27" s="80"/>
      <c r="AY27" s="80"/>
      <c r="AZ27" s="87">
        <f t="shared" si="9"/>
        <v>14</v>
      </c>
      <c r="BA27" s="88">
        <f t="shared" si="10"/>
        <v>0.77777777777777779</v>
      </c>
      <c r="BB27" s="80">
        <v>14</v>
      </c>
      <c r="BC27" s="80">
        <v>6</v>
      </c>
      <c r="BD27" s="80"/>
      <c r="BE27" s="80"/>
      <c r="BF27" s="80"/>
      <c r="BG27" s="80"/>
      <c r="BH27" s="80"/>
      <c r="BI27" s="80"/>
      <c r="BJ27" s="43">
        <f t="shared" si="11"/>
        <v>20</v>
      </c>
      <c r="BK27" s="51">
        <f t="shared" si="12"/>
        <v>1</v>
      </c>
      <c r="BL27" s="21"/>
      <c r="BM27" s="21"/>
      <c r="BN27" s="21"/>
      <c r="BO27" s="21"/>
      <c r="BP27" s="21"/>
      <c r="BQ27" s="21"/>
      <c r="BR27" s="21"/>
      <c r="BS27" s="21"/>
      <c r="BT27" s="43">
        <f t="shared" si="13"/>
        <v>0</v>
      </c>
      <c r="BU27" s="51" t="e">
        <f t="shared" si="14"/>
        <v>#DIV/0!</v>
      </c>
      <c r="BV27" s="21"/>
      <c r="BW27" s="21"/>
      <c r="BX27" s="21"/>
      <c r="BY27" s="21"/>
      <c r="BZ27" s="21"/>
      <c r="CA27" s="21"/>
      <c r="CB27" s="21"/>
      <c r="CC27" s="21"/>
      <c r="CD27" s="43">
        <f t="shared" si="15"/>
        <v>0</v>
      </c>
      <c r="CE27" s="51" t="e">
        <f t="shared" si="16"/>
        <v>#DIV/0!</v>
      </c>
      <c r="CF27" s="21"/>
      <c r="CG27" s="21"/>
      <c r="CH27" s="21"/>
      <c r="CI27" s="21"/>
      <c r="CJ27" s="21"/>
      <c r="CK27" s="21"/>
      <c r="CL27" s="21"/>
      <c r="CM27" s="21"/>
      <c r="CN27" s="43">
        <f t="shared" si="17"/>
        <v>0</v>
      </c>
      <c r="CO27" s="51" t="e">
        <f t="shared" si="18"/>
        <v>#DIV/0!</v>
      </c>
      <c r="CP27" s="21"/>
      <c r="CQ27" s="21"/>
      <c r="CR27" s="21"/>
      <c r="CS27" s="21"/>
      <c r="CT27" s="21"/>
      <c r="CU27" s="21"/>
      <c r="CV27" s="21"/>
      <c r="CW27" s="21"/>
      <c r="CX27" s="43">
        <f t="shared" si="19"/>
        <v>0</v>
      </c>
      <c r="CY27" s="51" t="e">
        <f t="shared" si="0"/>
        <v>#DIV/0!</v>
      </c>
      <c r="CZ27" s="50">
        <f t="shared" si="20"/>
        <v>84.5</v>
      </c>
      <c r="DA27" s="49">
        <f t="shared" si="22"/>
        <v>0.84499999999999997</v>
      </c>
      <c r="DB27" s="48" t="str">
        <f t="shared" si="21"/>
        <v>B+</v>
      </c>
    </row>
    <row r="28" spans="2:106" ht="14.45" thickBot="1">
      <c r="B28" s="80">
        <v>15</v>
      </c>
      <c r="C28" s="89">
        <v>2180007152</v>
      </c>
      <c r="D28" s="80">
        <v>1.5</v>
      </c>
      <c r="E28" s="80">
        <v>9.5</v>
      </c>
      <c r="F28" s="80"/>
      <c r="G28" s="80"/>
      <c r="H28" s="80"/>
      <c r="I28" s="80"/>
      <c r="J28" s="80"/>
      <c r="K28" s="80"/>
      <c r="L28" s="87">
        <f t="shared" si="1"/>
        <v>11</v>
      </c>
      <c r="M28" s="88">
        <f t="shared" si="2"/>
        <v>0.6875</v>
      </c>
      <c r="N28" s="80">
        <v>5</v>
      </c>
      <c r="O28" s="80">
        <v>3</v>
      </c>
      <c r="P28" s="80">
        <v>6</v>
      </c>
      <c r="Q28" s="80"/>
      <c r="R28" s="80"/>
      <c r="S28" s="80"/>
      <c r="T28" s="80"/>
      <c r="U28" s="80"/>
      <c r="V28" s="87">
        <f t="shared" si="3"/>
        <v>14</v>
      </c>
      <c r="W28" s="88">
        <f t="shared" si="4"/>
        <v>1</v>
      </c>
      <c r="X28" s="80">
        <v>9</v>
      </c>
      <c r="Y28" s="80">
        <v>4</v>
      </c>
      <c r="Z28" s="80"/>
      <c r="AA28" s="80"/>
      <c r="AB28" s="80"/>
      <c r="AC28" s="80"/>
      <c r="AD28" s="80"/>
      <c r="AE28" s="80"/>
      <c r="AF28" s="87">
        <f t="shared" si="5"/>
        <v>13</v>
      </c>
      <c r="AG28" s="88">
        <f t="shared" si="6"/>
        <v>0.8666666666666667</v>
      </c>
      <c r="AH28" s="80">
        <v>5</v>
      </c>
      <c r="AI28" s="80">
        <v>11</v>
      </c>
      <c r="AJ28" s="80"/>
      <c r="AK28" s="80"/>
      <c r="AL28" s="80"/>
      <c r="AM28" s="80"/>
      <c r="AN28" s="80"/>
      <c r="AO28" s="80"/>
      <c r="AP28" s="87">
        <f t="shared" si="7"/>
        <v>16</v>
      </c>
      <c r="AQ28" s="88">
        <f t="shared" si="8"/>
        <v>0.94117647058823528</v>
      </c>
      <c r="AR28" s="80">
        <v>3.5</v>
      </c>
      <c r="AS28" s="80">
        <v>10</v>
      </c>
      <c r="AT28" s="80">
        <v>4</v>
      </c>
      <c r="AU28" s="80"/>
      <c r="AV28" s="80"/>
      <c r="AW28" s="80"/>
      <c r="AX28" s="80"/>
      <c r="AY28" s="80"/>
      <c r="AZ28" s="87">
        <f t="shared" si="9"/>
        <v>17.5</v>
      </c>
      <c r="BA28" s="88">
        <f t="shared" si="10"/>
        <v>0.97222222222222221</v>
      </c>
      <c r="BB28" s="80">
        <v>14</v>
      </c>
      <c r="BC28" s="80">
        <v>6</v>
      </c>
      <c r="BD28" s="80"/>
      <c r="BE28" s="80"/>
      <c r="BF28" s="80"/>
      <c r="BG28" s="80"/>
      <c r="BH28" s="80"/>
      <c r="BI28" s="80"/>
      <c r="BJ28" s="43">
        <f t="shared" si="11"/>
        <v>20</v>
      </c>
      <c r="BK28" s="51">
        <f t="shared" si="12"/>
        <v>1</v>
      </c>
      <c r="BL28" s="21"/>
      <c r="BM28" s="21"/>
      <c r="BN28" s="21"/>
      <c r="BO28" s="21"/>
      <c r="BP28" s="21"/>
      <c r="BQ28" s="21"/>
      <c r="BR28" s="21"/>
      <c r="BS28" s="21"/>
      <c r="BT28" s="43">
        <f t="shared" si="13"/>
        <v>0</v>
      </c>
      <c r="BU28" s="51" t="e">
        <f t="shared" si="14"/>
        <v>#DIV/0!</v>
      </c>
      <c r="BV28" s="21"/>
      <c r="BW28" s="21"/>
      <c r="BX28" s="21"/>
      <c r="BY28" s="21"/>
      <c r="BZ28" s="21"/>
      <c r="CA28" s="21"/>
      <c r="CB28" s="21"/>
      <c r="CC28" s="21"/>
      <c r="CD28" s="43">
        <f t="shared" si="15"/>
        <v>0</v>
      </c>
      <c r="CE28" s="51" t="e">
        <f t="shared" si="16"/>
        <v>#DIV/0!</v>
      </c>
      <c r="CF28" s="21"/>
      <c r="CG28" s="21"/>
      <c r="CH28" s="21"/>
      <c r="CI28" s="21"/>
      <c r="CJ28" s="21"/>
      <c r="CK28" s="21"/>
      <c r="CL28" s="21"/>
      <c r="CM28" s="21"/>
      <c r="CN28" s="43">
        <f t="shared" si="17"/>
        <v>0</v>
      </c>
      <c r="CO28" s="51" t="e">
        <f t="shared" si="18"/>
        <v>#DIV/0!</v>
      </c>
      <c r="CP28" s="21"/>
      <c r="CQ28" s="21"/>
      <c r="CR28" s="21"/>
      <c r="CS28" s="21"/>
      <c r="CT28" s="21"/>
      <c r="CU28" s="21"/>
      <c r="CV28" s="21"/>
      <c r="CW28" s="21"/>
      <c r="CX28" s="43">
        <f t="shared" si="19"/>
        <v>0</v>
      </c>
      <c r="CY28" s="51" t="e">
        <f t="shared" si="0"/>
        <v>#DIV/0!</v>
      </c>
      <c r="CZ28" s="50">
        <f t="shared" si="20"/>
        <v>91.5</v>
      </c>
      <c r="DA28" s="49">
        <f t="shared" si="22"/>
        <v>0.91500000000000004</v>
      </c>
      <c r="DB28" s="48" t="str">
        <f t="shared" si="21"/>
        <v>A</v>
      </c>
    </row>
    <row r="29" spans="2:106" ht="14.45" thickBot="1">
      <c r="B29" s="80">
        <v>16</v>
      </c>
      <c r="C29" s="89">
        <v>2170000574</v>
      </c>
      <c r="D29" s="80">
        <v>2</v>
      </c>
      <c r="E29" s="80">
        <v>7</v>
      </c>
      <c r="F29" s="80"/>
      <c r="G29" s="80"/>
      <c r="H29" s="80"/>
      <c r="I29" s="80"/>
      <c r="J29" s="80"/>
      <c r="K29" s="80"/>
      <c r="L29" s="87">
        <f t="shared" si="1"/>
        <v>9</v>
      </c>
      <c r="M29" s="88">
        <f t="shared" si="2"/>
        <v>0.5625</v>
      </c>
      <c r="N29" s="80">
        <v>4</v>
      </c>
      <c r="O29" s="80">
        <v>3</v>
      </c>
      <c r="P29" s="80">
        <v>6</v>
      </c>
      <c r="Q29" s="80"/>
      <c r="R29" s="80"/>
      <c r="S29" s="80"/>
      <c r="T29" s="80"/>
      <c r="U29" s="80"/>
      <c r="V29" s="87">
        <f t="shared" si="3"/>
        <v>13</v>
      </c>
      <c r="W29" s="88">
        <f t="shared" si="4"/>
        <v>0.9285714285714286</v>
      </c>
      <c r="X29" s="80">
        <v>8.5</v>
      </c>
      <c r="Y29" s="80">
        <v>1</v>
      </c>
      <c r="Z29" s="80"/>
      <c r="AA29" s="80"/>
      <c r="AB29" s="80"/>
      <c r="AC29" s="80"/>
      <c r="AD29" s="80"/>
      <c r="AE29" s="80"/>
      <c r="AF29" s="87">
        <f t="shared" si="5"/>
        <v>9.5</v>
      </c>
      <c r="AG29" s="88">
        <f t="shared" si="6"/>
        <v>0.6333333333333333</v>
      </c>
      <c r="AH29" s="80">
        <v>5</v>
      </c>
      <c r="AI29" s="80">
        <v>5.5</v>
      </c>
      <c r="AJ29" s="80"/>
      <c r="AK29" s="80"/>
      <c r="AL29" s="80"/>
      <c r="AM29" s="80"/>
      <c r="AN29" s="80"/>
      <c r="AO29" s="80"/>
      <c r="AP29" s="87">
        <f t="shared" si="7"/>
        <v>10.5</v>
      </c>
      <c r="AQ29" s="88">
        <f t="shared" si="8"/>
        <v>0.61764705882352944</v>
      </c>
      <c r="AR29" s="80">
        <v>4</v>
      </c>
      <c r="AS29" s="80">
        <v>9</v>
      </c>
      <c r="AT29" s="80">
        <v>3</v>
      </c>
      <c r="AU29" s="80"/>
      <c r="AV29" s="80"/>
      <c r="AW29" s="80"/>
      <c r="AX29" s="80"/>
      <c r="AY29" s="80"/>
      <c r="AZ29" s="87">
        <f t="shared" si="9"/>
        <v>16</v>
      </c>
      <c r="BA29" s="88">
        <f t="shared" si="10"/>
        <v>0.88888888888888884</v>
      </c>
      <c r="BB29" s="80">
        <v>14</v>
      </c>
      <c r="BC29" s="80">
        <v>6</v>
      </c>
      <c r="BD29" s="80"/>
      <c r="BE29" s="80"/>
      <c r="BF29" s="80"/>
      <c r="BG29" s="80"/>
      <c r="BH29" s="80"/>
      <c r="BI29" s="80"/>
      <c r="BJ29" s="43">
        <f t="shared" si="11"/>
        <v>20</v>
      </c>
      <c r="BK29" s="51">
        <f t="shared" si="12"/>
        <v>1</v>
      </c>
      <c r="BL29" s="21"/>
      <c r="BM29" s="21"/>
      <c r="BN29" s="21"/>
      <c r="BO29" s="21"/>
      <c r="BP29" s="21"/>
      <c r="BQ29" s="21"/>
      <c r="BR29" s="21"/>
      <c r="BS29" s="21"/>
      <c r="BT29" s="43">
        <f t="shared" si="13"/>
        <v>0</v>
      </c>
      <c r="BU29" s="51" t="e">
        <f t="shared" si="14"/>
        <v>#DIV/0!</v>
      </c>
      <c r="BV29" s="21"/>
      <c r="BW29" s="21"/>
      <c r="BX29" s="21"/>
      <c r="BY29" s="21"/>
      <c r="BZ29" s="21"/>
      <c r="CA29" s="21"/>
      <c r="CB29" s="21"/>
      <c r="CC29" s="21"/>
      <c r="CD29" s="43">
        <f t="shared" si="15"/>
        <v>0</v>
      </c>
      <c r="CE29" s="51" t="e">
        <f t="shared" si="16"/>
        <v>#DIV/0!</v>
      </c>
      <c r="CF29" s="21"/>
      <c r="CG29" s="21"/>
      <c r="CH29" s="21"/>
      <c r="CI29" s="21"/>
      <c r="CJ29" s="21"/>
      <c r="CK29" s="21"/>
      <c r="CL29" s="21"/>
      <c r="CM29" s="21"/>
      <c r="CN29" s="43">
        <f t="shared" si="17"/>
        <v>0</v>
      </c>
      <c r="CO29" s="51" t="e">
        <f t="shared" si="18"/>
        <v>#DIV/0!</v>
      </c>
      <c r="CP29" s="21"/>
      <c r="CQ29" s="21"/>
      <c r="CR29" s="21"/>
      <c r="CS29" s="21"/>
      <c r="CT29" s="21"/>
      <c r="CU29" s="21"/>
      <c r="CV29" s="21"/>
      <c r="CW29" s="21"/>
      <c r="CX29" s="43">
        <f t="shared" si="19"/>
        <v>0</v>
      </c>
      <c r="CY29" s="51" t="e">
        <f t="shared" si="0"/>
        <v>#DIV/0!</v>
      </c>
      <c r="CZ29" s="50">
        <f t="shared" si="20"/>
        <v>78</v>
      </c>
      <c r="DA29" s="49">
        <f t="shared" si="22"/>
        <v>0.78</v>
      </c>
      <c r="DB29" s="48" t="str">
        <f t="shared" si="21"/>
        <v>C+</v>
      </c>
    </row>
    <row r="30" spans="2:106" ht="14.45" thickBot="1">
      <c r="B30" s="80">
        <v>17</v>
      </c>
      <c r="C30" s="89">
        <v>2170000587</v>
      </c>
      <c r="D30" s="80">
        <v>1.5</v>
      </c>
      <c r="E30" s="80">
        <v>7.5</v>
      </c>
      <c r="F30" s="80"/>
      <c r="G30" s="80"/>
      <c r="H30" s="80"/>
      <c r="I30" s="80"/>
      <c r="J30" s="80"/>
      <c r="K30" s="80"/>
      <c r="L30" s="87">
        <f t="shared" si="1"/>
        <v>9</v>
      </c>
      <c r="M30" s="88">
        <f t="shared" si="2"/>
        <v>0.5625</v>
      </c>
      <c r="N30" s="80">
        <v>3</v>
      </c>
      <c r="O30" s="80">
        <v>3</v>
      </c>
      <c r="P30" s="80">
        <v>6</v>
      </c>
      <c r="Q30" s="80"/>
      <c r="R30" s="80"/>
      <c r="S30" s="80"/>
      <c r="T30" s="80"/>
      <c r="U30" s="80"/>
      <c r="V30" s="87">
        <f t="shared" si="3"/>
        <v>12</v>
      </c>
      <c r="W30" s="88">
        <f t="shared" si="4"/>
        <v>0.8571428571428571</v>
      </c>
      <c r="X30" s="80">
        <v>8</v>
      </c>
      <c r="Y30" s="80">
        <v>0.75</v>
      </c>
      <c r="Z30" s="80"/>
      <c r="AA30" s="80"/>
      <c r="AB30" s="80"/>
      <c r="AC30" s="80"/>
      <c r="AD30" s="80"/>
      <c r="AE30" s="80"/>
      <c r="AF30" s="87">
        <f t="shared" si="5"/>
        <v>8.75</v>
      </c>
      <c r="AG30" s="88">
        <f t="shared" si="6"/>
        <v>0.58333333333333337</v>
      </c>
      <c r="AH30" s="80">
        <v>5</v>
      </c>
      <c r="AI30" s="80">
        <v>5.5</v>
      </c>
      <c r="AJ30" s="80"/>
      <c r="AK30" s="80"/>
      <c r="AL30" s="80"/>
      <c r="AM30" s="80"/>
      <c r="AN30" s="80"/>
      <c r="AO30" s="80"/>
      <c r="AP30" s="87">
        <f t="shared" si="7"/>
        <v>10.5</v>
      </c>
      <c r="AQ30" s="88">
        <f t="shared" si="8"/>
        <v>0.61764705882352944</v>
      </c>
      <c r="AR30" s="80">
        <v>3.5</v>
      </c>
      <c r="AS30" s="80">
        <v>10</v>
      </c>
      <c r="AT30" s="80">
        <v>1.5</v>
      </c>
      <c r="AU30" s="80"/>
      <c r="AV30" s="80"/>
      <c r="AW30" s="80"/>
      <c r="AX30" s="80"/>
      <c r="AY30" s="80"/>
      <c r="AZ30" s="87">
        <f t="shared" si="9"/>
        <v>15</v>
      </c>
      <c r="BA30" s="88">
        <f t="shared" si="10"/>
        <v>0.83333333333333337</v>
      </c>
      <c r="BB30" s="80">
        <v>14</v>
      </c>
      <c r="BC30" s="80">
        <v>6</v>
      </c>
      <c r="BD30" s="80"/>
      <c r="BE30" s="80"/>
      <c r="BF30" s="80"/>
      <c r="BG30" s="80"/>
      <c r="BH30" s="80"/>
      <c r="BI30" s="80"/>
      <c r="BJ30" s="43">
        <f t="shared" si="11"/>
        <v>20</v>
      </c>
      <c r="BK30" s="51">
        <f t="shared" si="12"/>
        <v>1</v>
      </c>
      <c r="BL30" s="21"/>
      <c r="BM30" s="21"/>
      <c r="BN30" s="21"/>
      <c r="BO30" s="21"/>
      <c r="BP30" s="21"/>
      <c r="BQ30" s="21"/>
      <c r="BR30" s="21"/>
      <c r="BS30" s="21"/>
      <c r="BT30" s="43">
        <f t="shared" si="13"/>
        <v>0</v>
      </c>
      <c r="BU30" s="51" t="e">
        <f t="shared" si="14"/>
        <v>#DIV/0!</v>
      </c>
      <c r="BV30" s="21"/>
      <c r="BW30" s="21"/>
      <c r="BX30" s="21"/>
      <c r="BY30" s="21"/>
      <c r="BZ30" s="21"/>
      <c r="CA30" s="21"/>
      <c r="CB30" s="21"/>
      <c r="CC30" s="21"/>
      <c r="CD30" s="43">
        <f t="shared" si="15"/>
        <v>0</v>
      </c>
      <c r="CE30" s="51" t="e">
        <f t="shared" si="16"/>
        <v>#DIV/0!</v>
      </c>
      <c r="CF30" s="21"/>
      <c r="CG30" s="21"/>
      <c r="CH30" s="21"/>
      <c r="CI30" s="21"/>
      <c r="CJ30" s="21"/>
      <c r="CK30" s="21"/>
      <c r="CL30" s="21"/>
      <c r="CM30" s="21"/>
      <c r="CN30" s="43">
        <f t="shared" si="17"/>
        <v>0</v>
      </c>
      <c r="CO30" s="51" t="e">
        <f t="shared" si="18"/>
        <v>#DIV/0!</v>
      </c>
      <c r="CP30" s="21"/>
      <c r="CQ30" s="21"/>
      <c r="CR30" s="21"/>
      <c r="CS30" s="21"/>
      <c r="CT30" s="21"/>
      <c r="CU30" s="21"/>
      <c r="CV30" s="21"/>
      <c r="CW30" s="21"/>
      <c r="CX30" s="43">
        <f t="shared" si="19"/>
        <v>0</v>
      </c>
      <c r="CY30" s="51" t="e">
        <f t="shared" si="0"/>
        <v>#DIV/0!</v>
      </c>
      <c r="CZ30" s="50">
        <f t="shared" si="20"/>
        <v>75.25</v>
      </c>
      <c r="DA30" s="49">
        <f t="shared" si="22"/>
        <v>0.75249999999999995</v>
      </c>
      <c r="DB30" s="48" t="str">
        <f t="shared" si="21"/>
        <v>C+</v>
      </c>
    </row>
    <row r="31" spans="2:106" ht="14.45" thickBot="1">
      <c r="B31" s="80">
        <v>18</v>
      </c>
      <c r="C31" s="89">
        <v>2180000252</v>
      </c>
      <c r="D31" s="80">
        <v>2</v>
      </c>
      <c r="E31" s="80">
        <v>10</v>
      </c>
      <c r="F31" s="80"/>
      <c r="G31" s="80"/>
      <c r="H31" s="80"/>
      <c r="I31" s="80"/>
      <c r="J31" s="80"/>
      <c r="K31" s="80"/>
      <c r="L31" s="87">
        <f t="shared" si="1"/>
        <v>12</v>
      </c>
      <c r="M31" s="88">
        <f t="shared" si="2"/>
        <v>0.75</v>
      </c>
      <c r="N31" s="80">
        <v>4.5</v>
      </c>
      <c r="O31" s="80">
        <v>3</v>
      </c>
      <c r="P31" s="80">
        <v>6</v>
      </c>
      <c r="Q31" s="80"/>
      <c r="R31" s="80"/>
      <c r="S31" s="80"/>
      <c r="T31" s="80"/>
      <c r="U31" s="80"/>
      <c r="V31" s="87">
        <f t="shared" si="3"/>
        <v>13.5</v>
      </c>
      <c r="W31" s="88">
        <f t="shared" si="4"/>
        <v>0.9642857142857143</v>
      </c>
      <c r="X31" s="80">
        <v>8.5</v>
      </c>
      <c r="Y31" s="80">
        <v>2</v>
      </c>
      <c r="Z31" s="80"/>
      <c r="AA31" s="80"/>
      <c r="AB31" s="80"/>
      <c r="AC31" s="80"/>
      <c r="AD31" s="80"/>
      <c r="AE31" s="80"/>
      <c r="AF31" s="87">
        <f t="shared" si="5"/>
        <v>10.5</v>
      </c>
      <c r="AG31" s="88">
        <f t="shared" si="6"/>
        <v>0.7</v>
      </c>
      <c r="AH31" s="80">
        <v>5</v>
      </c>
      <c r="AI31" s="80">
        <v>5</v>
      </c>
      <c r="AJ31" s="80"/>
      <c r="AK31" s="80"/>
      <c r="AL31" s="80"/>
      <c r="AM31" s="80"/>
      <c r="AN31" s="80"/>
      <c r="AO31" s="80"/>
      <c r="AP31" s="87">
        <f t="shared" si="7"/>
        <v>10</v>
      </c>
      <c r="AQ31" s="88">
        <f t="shared" si="8"/>
        <v>0.58823529411764708</v>
      </c>
      <c r="AR31" s="80">
        <v>3</v>
      </c>
      <c r="AS31" s="80">
        <v>10</v>
      </c>
      <c r="AT31" s="80">
        <v>3</v>
      </c>
      <c r="AU31" s="80"/>
      <c r="AV31" s="80"/>
      <c r="AW31" s="80"/>
      <c r="AX31" s="80"/>
      <c r="AY31" s="80"/>
      <c r="AZ31" s="87">
        <f t="shared" si="9"/>
        <v>16</v>
      </c>
      <c r="BA31" s="88">
        <f t="shared" si="10"/>
        <v>0.88888888888888884</v>
      </c>
      <c r="BB31" s="80">
        <v>14</v>
      </c>
      <c r="BC31" s="80">
        <v>6</v>
      </c>
      <c r="BD31" s="80"/>
      <c r="BE31" s="80"/>
      <c r="BF31" s="80"/>
      <c r="BG31" s="80"/>
      <c r="BH31" s="80"/>
      <c r="BI31" s="80"/>
      <c r="BJ31" s="43">
        <f t="shared" si="11"/>
        <v>20</v>
      </c>
      <c r="BK31" s="51">
        <f t="shared" si="12"/>
        <v>1</v>
      </c>
      <c r="BL31" s="21"/>
      <c r="BM31" s="21"/>
      <c r="BN31" s="21"/>
      <c r="BO31" s="21"/>
      <c r="BP31" s="21"/>
      <c r="BQ31" s="21"/>
      <c r="BR31" s="21"/>
      <c r="BS31" s="21"/>
      <c r="BT31" s="43">
        <f t="shared" si="13"/>
        <v>0</v>
      </c>
      <c r="BU31" s="51" t="e">
        <f t="shared" si="14"/>
        <v>#DIV/0!</v>
      </c>
      <c r="BV31" s="21"/>
      <c r="BW31" s="21"/>
      <c r="BX31" s="21"/>
      <c r="BY31" s="21"/>
      <c r="BZ31" s="21"/>
      <c r="CA31" s="21"/>
      <c r="CB31" s="21"/>
      <c r="CC31" s="21"/>
      <c r="CD31" s="43">
        <f t="shared" si="15"/>
        <v>0</v>
      </c>
      <c r="CE31" s="51" t="e">
        <f t="shared" si="16"/>
        <v>#DIV/0!</v>
      </c>
      <c r="CF31" s="21"/>
      <c r="CG31" s="21"/>
      <c r="CH31" s="21"/>
      <c r="CI31" s="21"/>
      <c r="CJ31" s="21"/>
      <c r="CK31" s="21"/>
      <c r="CL31" s="21"/>
      <c r="CM31" s="21"/>
      <c r="CN31" s="43">
        <f t="shared" si="17"/>
        <v>0</v>
      </c>
      <c r="CO31" s="51" t="e">
        <f t="shared" si="18"/>
        <v>#DIV/0!</v>
      </c>
      <c r="CP31" s="21"/>
      <c r="CQ31" s="21"/>
      <c r="CR31" s="21"/>
      <c r="CS31" s="21"/>
      <c r="CT31" s="21"/>
      <c r="CU31" s="21"/>
      <c r="CV31" s="21"/>
      <c r="CW31" s="21"/>
      <c r="CX31" s="43">
        <f t="shared" si="19"/>
        <v>0</v>
      </c>
      <c r="CY31" s="51" t="e">
        <f t="shared" si="0"/>
        <v>#DIV/0!</v>
      </c>
      <c r="CZ31" s="50">
        <f t="shared" si="20"/>
        <v>82</v>
      </c>
      <c r="DA31" s="49">
        <f t="shared" si="22"/>
        <v>0.82</v>
      </c>
      <c r="DB31" s="48" t="str">
        <f t="shared" si="21"/>
        <v>B</v>
      </c>
    </row>
    <row r="32" spans="2:106" ht="14.45" thickBot="1">
      <c r="B32" s="80">
        <v>19</v>
      </c>
      <c r="C32" s="89">
        <v>2180000884</v>
      </c>
      <c r="D32" s="80">
        <v>1.5</v>
      </c>
      <c r="E32" s="80">
        <v>7</v>
      </c>
      <c r="F32" s="80"/>
      <c r="G32" s="80"/>
      <c r="H32" s="80"/>
      <c r="I32" s="80"/>
      <c r="J32" s="80"/>
      <c r="K32" s="80"/>
      <c r="L32" s="87">
        <f t="shared" si="1"/>
        <v>8.5</v>
      </c>
      <c r="M32" s="88">
        <f t="shared" si="2"/>
        <v>0.53125</v>
      </c>
      <c r="N32" s="80">
        <v>4</v>
      </c>
      <c r="O32" s="80">
        <v>3</v>
      </c>
      <c r="P32" s="80">
        <v>6</v>
      </c>
      <c r="Q32" s="80"/>
      <c r="R32" s="80"/>
      <c r="S32" s="80"/>
      <c r="T32" s="80"/>
      <c r="U32" s="80"/>
      <c r="V32" s="87">
        <f t="shared" si="3"/>
        <v>13</v>
      </c>
      <c r="W32" s="88">
        <f t="shared" si="4"/>
        <v>0.9285714285714286</v>
      </c>
      <c r="X32" s="80">
        <v>6.5</v>
      </c>
      <c r="Y32" s="80">
        <v>0.75</v>
      </c>
      <c r="Z32" s="80"/>
      <c r="AA32" s="80"/>
      <c r="AB32" s="80"/>
      <c r="AC32" s="80"/>
      <c r="AD32" s="80"/>
      <c r="AE32" s="80"/>
      <c r="AF32" s="87">
        <f t="shared" si="5"/>
        <v>7.25</v>
      </c>
      <c r="AG32" s="88">
        <f t="shared" si="6"/>
        <v>0.48333333333333334</v>
      </c>
      <c r="AH32" s="80">
        <v>5</v>
      </c>
      <c r="AI32" s="80">
        <v>2</v>
      </c>
      <c r="AJ32" s="80"/>
      <c r="AK32" s="80"/>
      <c r="AL32" s="80"/>
      <c r="AM32" s="80"/>
      <c r="AN32" s="80"/>
      <c r="AO32" s="80"/>
      <c r="AP32" s="87">
        <f t="shared" si="7"/>
        <v>7</v>
      </c>
      <c r="AQ32" s="88">
        <f t="shared" si="8"/>
        <v>0.41176470588235292</v>
      </c>
      <c r="AR32" s="80">
        <v>4</v>
      </c>
      <c r="AS32" s="80">
        <v>9.5</v>
      </c>
      <c r="AT32" s="80">
        <v>1.5</v>
      </c>
      <c r="AU32" s="80"/>
      <c r="AV32" s="80"/>
      <c r="AW32" s="80"/>
      <c r="AX32" s="80"/>
      <c r="AY32" s="80"/>
      <c r="AZ32" s="87">
        <f t="shared" si="9"/>
        <v>15</v>
      </c>
      <c r="BA32" s="88">
        <f t="shared" si="10"/>
        <v>0.83333333333333337</v>
      </c>
      <c r="BB32" s="80">
        <v>14</v>
      </c>
      <c r="BC32" s="80">
        <v>6</v>
      </c>
      <c r="BD32" s="80"/>
      <c r="BE32" s="80"/>
      <c r="BF32" s="80"/>
      <c r="BG32" s="80"/>
      <c r="BH32" s="80"/>
      <c r="BI32" s="80"/>
      <c r="BJ32" s="43">
        <f t="shared" si="11"/>
        <v>20</v>
      </c>
      <c r="BK32" s="51">
        <f t="shared" si="12"/>
        <v>1</v>
      </c>
      <c r="BL32" s="21"/>
      <c r="BM32" s="21"/>
      <c r="BN32" s="21"/>
      <c r="BO32" s="21"/>
      <c r="BP32" s="21"/>
      <c r="BQ32" s="21"/>
      <c r="BR32" s="21"/>
      <c r="BS32" s="21"/>
      <c r="BT32" s="43">
        <f t="shared" si="13"/>
        <v>0</v>
      </c>
      <c r="BU32" s="51" t="e">
        <f t="shared" si="14"/>
        <v>#DIV/0!</v>
      </c>
      <c r="BV32" s="21"/>
      <c r="BW32" s="21"/>
      <c r="BX32" s="21"/>
      <c r="BY32" s="21"/>
      <c r="BZ32" s="21"/>
      <c r="CA32" s="21"/>
      <c r="CB32" s="21"/>
      <c r="CC32" s="21"/>
      <c r="CD32" s="43">
        <f t="shared" si="15"/>
        <v>0</v>
      </c>
      <c r="CE32" s="51" t="e">
        <f t="shared" si="16"/>
        <v>#DIV/0!</v>
      </c>
      <c r="CF32" s="21"/>
      <c r="CG32" s="21"/>
      <c r="CH32" s="21"/>
      <c r="CI32" s="21"/>
      <c r="CJ32" s="21"/>
      <c r="CK32" s="21"/>
      <c r="CL32" s="21"/>
      <c r="CM32" s="21"/>
      <c r="CN32" s="43">
        <f t="shared" si="17"/>
        <v>0</v>
      </c>
      <c r="CO32" s="51" t="e">
        <f t="shared" si="18"/>
        <v>#DIV/0!</v>
      </c>
      <c r="CP32" s="21"/>
      <c r="CQ32" s="21"/>
      <c r="CR32" s="21"/>
      <c r="CS32" s="21"/>
      <c r="CT32" s="21"/>
      <c r="CU32" s="21"/>
      <c r="CV32" s="21"/>
      <c r="CW32" s="21"/>
      <c r="CX32" s="43">
        <f t="shared" si="19"/>
        <v>0</v>
      </c>
      <c r="CY32" s="51" t="e">
        <f t="shared" si="0"/>
        <v>#DIV/0!</v>
      </c>
      <c r="CZ32" s="50">
        <f t="shared" si="20"/>
        <v>70.75</v>
      </c>
      <c r="DA32" s="49">
        <f t="shared" si="22"/>
        <v>0.70750000000000002</v>
      </c>
      <c r="DB32" s="48" t="str">
        <f t="shared" si="21"/>
        <v>C</v>
      </c>
    </row>
    <row r="33" spans="2:106" ht="14.45" thickBot="1">
      <c r="B33" s="80">
        <v>20</v>
      </c>
      <c r="C33" s="89">
        <v>2180001038</v>
      </c>
      <c r="D33" s="80">
        <v>2</v>
      </c>
      <c r="E33" s="80">
        <v>6.5</v>
      </c>
      <c r="F33" s="80"/>
      <c r="G33" s="80"/>
      <c r="H33" s="80"/>
      <c r="I33" s="80"/>
      <c r="J33" s="80"/>
      <c r="K33" s="80"/>
      <c r="L33" s="87">
        <f t="shared" si="1"/>
        <v>8.5</v>
      </c>
      <c r="M33" s="88">
        <f t="shared" si="2"/>
        <v>0.53125</v>
      </c>
      <c r="N33" s="80">
        <v>4.5</v>
      </c>
      <c r="O33" s="80">
        <v>3</v>
      </c>
      <c r="P33" s="80">
        <v>6</v>
      </c>
      <c r="Q33" s="80"/>
      <c r="R33" s="80"/>
      <c r="S33" s="80"/>
      <c r="T33" s="80"/>
      <c r="U33" s="80"/>
      <c r="V33" s="87">
        <f t="shared" si="3"/>
        <v>13.5</v>
      </c>
      <c r="W33" s="88">
        <f t="shared" si="4"/>
        <v>0.9642857142857143</v>
      </c>
      <c r="X33" s="80">
        <v>9</v>
      </c>
      <c r="Y33" s="80">
        <v>1.5</v>
      </c>
      <c r="Z33" s="80"/>
      <c r="AA33" s="80"/>
      <c r="AB33" s="80"/>
      <c r="AC33" s="80"/>
      <c r="AD33" s="80"/>
      <c r="AE33" s="80"/>
      <c r="AF33" s="87">
        <f t="shared" si="5"/>
        <v>10.5</v>
      </c>
      <c r="AG33" s="88">
        <f t="shared" si="6"/>
        <v>0.7</v>
      </c>
      <c r="AH33" s="80">
        <v>5</v>
      </c>
      <c r="AI33" s="80">
        <v>7</v>
      </c>
      <c r="AJ33" s="80"/>
      <c r="AK33" s="80"/>
      <c r="AL33" s="80"/>
      <c r="AM33" s="80"/>
      <c r="AN33" s="80"/>
      <c r="AO33" s="80"/>
      <c r="AP33" s="87">
        <f t="shared" si="7"/>
        <v>12</v>
      </c>
      <c r="AQ33" s="88">
        <f t="shared" si="8"/>
        <v>0.70588235294117652</v>
      </c>
      <c r="AR33" s="80">
        <v>3.5</v>
      </c>
      <c r="AS33" s="80">
        <v>10</v>
      </c>
      <c r="AT33" s="80">
        <v>3.5</v>
      </c>
      <c r="AU33" s="80"/>
      <c r="AV33" s="80"/>
      <c r="AW33" s="80"/>
      <c r="AX33" s="80"/>
      <c r="AY33" s="80"/>
      <c r="AZ33" s="87">
        <f t="shared" si="9"/>
        <v>17</v>
      </c>
      <c r="BA33" s="88">
        <f t="shared" si="10"/>
        <v>0.94444444444444442</v>
      </c>
      <c r="BB33" s="80">
        <v>14</v>
      </c>
      <c r="BC33" s="80">
        <v>6</v>
      </c>
      <c r="BD33" s="80"/>
      <c r="BE33" s="80"/>
      <c r="BF33" s="80"/>
      <c r="BG33" s="80"/>
      <c r="BH33" s="80"/>
      <c r="BI33" s="80"/>
      <c r="BJ33" s="43">
        <f t="shared" si="11"/>
        <v>20</v>
      </c>
      <c r="BK33" s="51">
        <f t="shared" si="12"/>
        <v>1</v>
      </c>
      <c r="BL33" s="21"/>
      <c r="BM33" s="21"/>
      <c r="BN33" s="21"/>
      <c r="BO33" s="21"/>
      <c r="BP33" s="21"/>
      <c r="BQ33" s="21"/>
      <c r="BR33" s="21"/>
      <c r="BS33" s="21"/>
      <c r="BT33" s="43">
        <f t="shared" si="13"/>
        <v>0</v>
      </c>
      <c r="BU33" s="51" t="e">
        <f t="shared" si="14"/>
        <v>#DIV/0!</v>
      </c>
      <c r="BV33" s="21"/>
      <c r="BW33" s="21"/>
      <c r="BX33" s="21"/>
      <c r="BY33" s="21"/>
      <c r="BZ33" s="21"/>
      <c r="CA33" s="21"/>
      <c r="CB33" s="21"/>
      <c r="CC33" s="21"/>
      <c r="CD33" s="43">
        <f t="shared" si="15"/>
        <v>0</v>
      </c>
      <c r="CE33" s="51" t="e">
        <f t="shared" si="16"/>
        <v>#DIV/0!</v>
      </c>
      <c r="CF33" s="21"/>
      <c r="CG33" s="21"/>
      <c r="CH33" s="21"/>
      <c r="CI33" s="21"/>
      <c r="CJ33" s="21"/>
      <c r="CK33" s="21"/>
      <c r="CL33" s="21"/>
      <c r="CM33" s="21"/>
      <c r="CN33" s="43">
        <f t="shared" si="17"/>
        <v>0</v>
      </c>
      <c r="CO33" s="51" t="e">
        <f t="shared" si="18"/>
        <v>#DIV/0!</v>
      </c>
      <c r="CP33" s="21"/>
      <c r="CQ33" s="21"/>
      <c r="CR33" s="21"/>
      <c r="CS33" s="21"/>
      <c r="CT33" s="21"/>
      <c r="CU33" s="21"/>
      <c r="CV33" s="21"/>
      <c r="CW33" s="21"/>
      <c r="CX33" s="43">
        <f t="shared" si="19"/>
        <v>0</v>
      </c>
      <c r="CY33" s="51" t="e">
        <f t="shared" si="0"/>
        <v>#DIV/0!</v>
      </c>
      <c r="CZ33" s="50">
        <f t="shared" si="20"/>
        <v>81.5</v>
      </c>
      <c r="DA33" s="49">
        <f t="shared" si="22"/>
        <v>0.81499999999999995</v>
      </c>
      <c r="DB33" s="48" t="str">
        <f t="shared" si="21"/>
        <v>B</v>
      </c>
    </row>
    <row r="34" spans="2:106" ht="14.45" thickBot="1">
      <c r="B34" s="80">
        <v>21</v>
      </c>
      <c r="C34" s="89">
        <v>2180001386</v>
      </c>
      <c r="D34" s="80">
        <v>1.5</v>
      </c>
      <c r="E34" s="80">
        <v>8.5</v>
      </c>
      <c r="F34" s="80"/>
      <c r="G34" s="80"/>
      <c r="H34" s="80"/>
      <c r="I34" s="80"/>
      <c r="J34" s="80"/>
      <c r="K34" s="80"/>
      <c r="L34" s="87">
        <f t="shared" si="1"/>
        <v>10</v>
      </c>
      <c r="M34" s="88">
        <f t="shared" si="2"/>
        <v>0.625</v>
      </c>
      <c r="N34" s="80">
        <v>4.5</v>
      </c>
      <c r="O34" s="80">
        <v>3</v>
      </c>
      <c r="P34" s="80">
        <v>6</v>
      </c>
      <c r="Q34" s="80"/>
      <c r="R34" s="80"/>
      <c r="S34" s="80"/>
      <c r="T34" s="80"/>
      <c r="U34" s="80"/>
      <c r="V34" s="87">
        <f t="shared" si="3"/>
        <v>13.5</v>
      </c>
      <c r="W34" s="88">
        <f t="shared" si="4"/>
        <v>0.9642857142857143</v>
      </c>
      <c r="X34" s="80">
        <v>9</v>
      </c>
      <c r="Y34" s="80">
        <v>1.5</v>
      </c>
      <c r="Z34" s="80"/>
      <c r="AA34" s="80"/>
      <c r="AB34" s="80"/>
      <c r="AC34" s="80"/>
      <c r="AD34" s="80"/>
      <c r="AE34" s="80"/>
      <c r="AF34" s="87">
        <f t="shared" si="5"/>
        <v>10.5</v>
      </c>
      <c r="AG34" s="88">
        <f t="shared" si="6"/>
        <v>0.7</v>
      </c>
      <c r="AH34" s="80">
        <v>5</v>
      </c>
      <c r="AI34" s="80">
        <v>7.5</v>
      </c>
      <c r="AJ34" s="80"/>
      <c r="AK34" s="80"/>
      <c r="AL34" s="80"/>
      <c r="AM34" s="80"/>
      <c r="AN34" s="80"/>
      <c r="AO34" s="80"/>
      <c r="AP34" s="87">
        <f t="shared" si="7"/>
        <v>12.5</v>
      </c>
      <c r="AQ34" s="88">
        <f t="shared" si="8"/>
        <v>0.73529411764705888</v>
      </c>
      <c r="AR34" s="80">
        <v>4</v>
      </c>
      <c r="AS34" s="80">
        <v>10</v>
      </c>
      <c r="AT34" s="80">
        <v>4</v>
      </c>
      <c r="AU34" s="80"/>
      <c r="AV34" s="80"/>
      <c r="AW34" s="80"/>
      <c r="AX34" s="80"/>
      <c r="AY34" s="80"/>
      <c r="AZ34" s="87">
        <f t="shared" si="9"/>
        <v>18</v>
      </c>
      <c r="BA34" s="88">
        <f t="shared" si="10"/>
        <v>1</v>
      </c>
      <c r="BB34" s="80">
        <v>14</v>
      </c>
      <c r="BC34" s="80">
        <v>6</v>
      </c>
      <c r="BD34" s="80"/>
      <c r="BE34" s="80"/>
      <c r="BF34" s="80"/>
      <c r="BG34" s="80"/>
      <c r="BH34" s="80"/>
      <c r="BI34" s="80"/>
      <c r="BJ34" s="43">
        <f t="shared" si="11"/>
        <v>20</v>
      </c>
      <c r="BK34" s="51">
        <f t="shared" si="12"/>
        <v>1</v>
      </c>
      <c r="BL34" s="21"/>
      <c r="BM34" s="21"/>
      <c r="BN34" s="21"/>
      <c r="BO34" s="21"/>
      <c r="BP34" s="21"/>
      <c r="BQ34" s="21"/>
      <c r="BR34" s="21"/>
      <c r="BS34" s="21"/>
      <c r="BT34" s="43">
        <f t="shared" si="13"/>
        <v>0</v>
      </c>
      <c r="BU34" s="51" t="e">
        <f t="shared" si="14"/>
        <v>#DIV/0!</v>
      </c>
      <c r="BV34" s="21"/>
      <c r="BW34" s="21"/>
      <c r="BX34" s="21"/>
      <c r="BY34" s="21"/>
      <c r="BZ34" s="21"/>
      <c r="CA34" s="21"/>
      <c r="CB34" s="21"/>
      <c r="CC34" s="21"/>
      <c r="CD34" s="43">
        <f t="shared" si="15"/>
        <v>0</v>
      </c>
      <c r="CE34" s="51" t="e">
        <f t="shared" si="16"/>
        <v>#DIV/0!</v>
      </c>
      <c r="CF34" s="21"/>
      <c r="CG34" s="21"/>
      <c r="CH34" s="21"/>
      <c r="CI34" s="21"/>
      <c r="CJ34" s="21"/>
      <c r="CK34" s="21"/>
      <c r="CL34" s="21"/>
      <c r="CM34" s="21"/>
      <c r="CN34" s="43">
        <f t="shared" si="17"/>
        <v>0</v>
      </c>
      <c r="CO34" s="51" t="e">
        <f t="shared" si="18"/>
        <v>#DIV/0!</v>
      </c>
      <c r="CP34" s="21"/>
      <c r="CQ34" s="21"/>
      <c r="CR34" s="21"/>
      <c r="CS34" s="21"/>
      <c r="CT34" s="21"/>
      <c r="CU34" s="21"/>
      <c r="CV34" s="21"/>
      <c r="CW34" s="21"/>
      <c r="CX34" s="43">
        <f t="shared" si="19"/>
        <v>0</v>
      </c>
      <c r="CY34" s="51" t="e">
        <f t="shared" si="0"/>
        <v>#DIV/0!</v>
      </c>
      <c r="CZ34" s="50">
        <f t="shared" si="20"/>
        <v>84.5</v>
      </c>
      <c r="DA34" s="49">
        <f t="shared" si="22"/>
        <v>0.84499999999999997</v>
      </c>
      <c r="DB34" s="48" t="str">
        <f t="shared" si="21"/>
        <v>B+</v>
      </c>
    </row>
    <row r="35" spans="2:106" ht="14.45" thickBot="1">
      <c r="B35" s="80">
        <v>22</v>
      </c>
      <c r="C35" s="89">
        <v>2180001974</v>
      </c>
      <c r="D35" s="80">
        <v>1.5</v>
      </c>
      <c r="E35" s="80">
        <v>15</v>
      </c>
      <c r="F35" s="80"/>
      <c r="G35" s="80"/>
      <c r="H35" s="80"/>
      <c r="I35" s="80"/>
      <c r="J35" s="80"/>
      <c r="K35" s="80"/>
      <c r="L35" s="87">
        <f t="shared" si="1"/>
        <v>16.5</v>
      </c>
      <c r="M35" s="88">
        <f t="shared" si="2"/>
        <v>1.03125</v>
      </c>
      <c r="N35" s="80">
        <v>4.5</v>
      </c>
      <c r="O35" s="80">
        <v>3</v>
      </c>
      <c r="P35" s="80">
        <v>6</v>
      </c>
      <c r="Q35" s="80"/>
      <c r="R35" s="80"/>
      <c r="S35" s="80"/>
      <c r="T35" s="80"/>
      <c r="U35" s="80"/>
      <c r="V35" s="87">
        <f t="shared" si="3"/>
        <v>13.5</v>
      </c>
      <c r="W35" s="88">
        <f t="shared" si="4"/>
        <v>0.9642857142857143</v>
      </c>
      <c r="X35" s="80">
        <v>11</v>
      </c>
      <c r="Y35" s="80">
        <v>2</v>
      </c>
      <c r="Z35" s="80"/>
      <c r="AA35" s="80"/>
      <c r="AB35" s="80"/>
      <c r="AC35" s="80"/>
      <c r="AD35" s="80"/>
      <c r="AE35" s="80"/>
      <c r="AF35" s="87">
        <f t="shared" si="5"/>
        <v>13</v>
      </c>
      <c r="AG35" s="88">
        <f t="shared" si="6"/>
        <v>0.8666666666666667</v>
      </c>
      <c r="AH35" s="80">
        <v>5</v>
      </c>
      <c r="AI35" s="80">
        <v>7.5</v>
      </c>
      <c r="AJ35" s="80"/>
      <c r="AK35" s="80"/>
      <c r="AL35" s="80"/>
      <c r="AM35" s="80"/>
      <c r="AN35" s="80"/>
      <c r="AO35" s="80"/>
      <c r="AP35" s="87">
        <f t="shared" si="7"/>
        <v>12.5</v>
      </c>
      <c r="AQ35" s="88">
        <f t="shared" si="8"/>
        <v>0.73529411764705888</v>
      </c>
      <c r="AR35" s="80">
        <v>4</v>
      </c>
      <c r="AS35" s="80">
        <v>10</v>
      </c>
      <c r="AT35" s="80">
        <v>6</v>
      </c>
      <c r="AU35" s="80"/>
      <c r="AV35" s="80"/>
      <c r="AW35" s="80"/>
      <c r="AX35" s="80"/>
      <c r="AY35" s="80"/>
      <c r="AZ35" s="87">
        <f t="shared" si="9"/>
        <v>20</v>
      </c>
      <c r="BA35" s="88">
        <f t="shared" si="10"/>
        <v>1.1111111111111112</v>
      </c>
      <c r="BB35" s="80">
        <v>14</v>
      </c>
      <c r="BC35" s="80">
        <v>6</v>
      </c>
      <c r="BD35" s="80"/>
      <c r="BE35" s="80"/>
      <c r="BF35" s="80"/>
      <c r="BG35" s="80"/>
      <c r="BH35" s="80"/>
      <c r="BI35" s="80"/>
      <c r="BJ35" s="43">
        <f t="shared" si="11"/>
        <v>20</v>
      </c>
      <c r="BK35" s="51">
        <f t="shared" si="12"/>
        <v>1</v>
      </c>
      <c r="BL35" s="21"/>
      <c r="BM35" s="21"/>
      <c r="BN35" s="21"/>
      <c r="BO35" s="21"/>
      <c r="BP35" s="21"/>
      <c r="BQ35" s="21"/>
      <c r="BR35" s="21"/>
      <c r="BS35" s="21"/>
      <c r="BT35" s="43">
        <f t="shared" si="13"/>
        <v>0</v>
      </c>
      <c r="BU35" s="51" t="e">
        <f t="shared" si="14"/>
        <v>#DIV/0!</v>
      </c>
      <c r="BV35" s="21"/>
      <c r="BW35" s="21"/>
      <c r="BX35" s="21"/>
      <c r="BY35" s="21"/>
      <c r="BZ35" s="21"/>
      <c r="CA35" s="21"/>
      <c r="CB35" s="21"/>
      <c r="CC35" s="21"/>
      <c r="CD35" s="43">
        <f t="shared" si="15"/>
        <v>0</v>
      </c>
      <c r="CE35" s="51" t="e">
        <f t="shared" si="16"/>
        <v>#DIV/0!</v>
      </c>
      <c r="CF35" s="21"/>
      <c r="CG35" s="21"/>
      <c r="CH35" s="21"/>
      <c r="CI35" s="21"/>
      <c r="CJ35" s="21"/>
      <c r="CK35" s="21"/>
      <c r="CL35" s="21"/>
      <c r="CM35" s="21"/>
      <c r="CN35" s="43">
        <f t="shared" si="17"/>
        <v>0</v>
      </c>
      <c r="CO35" s="51" t="e">
        <f t="shared" si="18"/>
        <v>#DIV/0!</v>
      </c>
      <c r="CP35" s="21"/>
      <c r="CQ35" s="21"/>
      <c r="CR35" s="21"/>
      <c r="CS35" s="21"/>
      <c r="CT35" s="21"/>
      <c r="CU35" s="21"/>
      <c r="CV35" s="21"/>
      <c r="CW35" s="21"/>
      <c r="CX35" s="43">
        <f t="shared" si="19"/>
        <v>0</v>
      </c>
      <c r="CY35" s="51" t="e">
        <f t="shared" si="0"/>
        <v>#DIV/0!</v>
      </c>
      <c r="CZ35" s="50">
        <f t="shared" si="20"/>
        <v>95.5</v>
      </c>
      <c r="DA35" s="49">
        <f t="shared" si="22"/>
        <v>0.95499999999999996</v>
      </c>
      <c r="DB35" s="48" t="str">
        <f t="shared" si="21"/>
        <v>A+</v>
      </c>
    </row>
    <row r="36" spans="2:106" ht="14.45" thickBot="1">
      <c r="B36" s="80">
        <v>23</v>
      </c>
      <c r="C36" s="89">
        <v>2180002076</v>
      </c>
      <c r="D36" s="80">
        <v>2</v>
      </c>
      <c r="E36" s="80">
        <v>8</v>
      </c>
      <c r="F36" s="80"/>
      <c r="G36" s="80"/>
      <c r="H36" s="80"/>
      <c r="I36" s="80"/>
      <c r="J36" s="80"/>
      <c r="K36" s="80"/>
      <c r="L36" s="87">
        <f t="shared" si="1"/>
        <v>10</v>
      </c>
      <c r="M36" s="88">
        <f t="shared" si="2"/>
        <v>0.625</v>
      </c>
      <c r="N36" s="80">
        <v>4.5</v>
      </c>
      <c r="O36" s="80">
        <v>3</v>
      </c>
      <c r="P36" s="80">
        <v>6</v>
      </c>
      <c r="Q36" s="80"/>
      <c r="R36" s="80"/>
      <c r="S36" s="80"/>
      <c r="T36" s="80"/>
      <c r="U36" s="80"/>
      <c r="V36" s="87">
        <f t="shared" si="3"/>
        <v>13.5</v>
      </c>
      <c r="W36" s="88">
        <f t="shared" si="4"/>
        <v>0.9642857142857143</v>
      </c>
      <c r="X36" s="80">
        <v>7</v>
      </c>
      <c r="Y36" s="80">
        <v>1.5</v>
      </c>
      <c r="Z36" s="80"/>
      <c r="AA36" s="80"/>
      <c r="AB36" s="80"/>
      <c r="AC36" s="80"/>
      <c r="AD36" s="80"/>
      <c r="AE36" s="80"/>
      <c r="AF36" s="87">
        <f t="shared" si="5"/>
        <v>8.5</v>
      </c>
      <c r="AG36" s="88">
        <f t="shared" si="6"/>
        <v>0.56666666666666665</v>
      </c>
      <c r="AH36" s="80">
        <v>5</v>
      </c>
      <c r="AI36" s="80">
        <v>7</v>
      </c>
      <c r="AJ36" s="80"/>
      <c r="AK36" s="80"/>
      <c r="AL36" s="80"/>
      <c r="AM36" s="80"/>
      <c r="AN36" s="80"/>
      <c r="AO36" s="80"/>
      <c r="AP36" s="87">
        <f t="shared" si="7"/>
        <v>12</v>
      </c>
      <c r="AQ36" s="88">
        <f t="shared" si="8"/>
        <v>0.70588235294117652</v>
      </c>
      <c r="AR36" s="80">
        <v>4</v>
      </c>
      <c r="AS36" s="80">
        <v>10</v>
      </c>
      <c r="AT36" s="80">
        <v>2</v>
      </c>
      <c r="AU36" s="80"/>
      <c r="AV36" s="80"/>
      <c r="AW36" s="80"/>
      <c r="AX36" s="80"/>
      <c r="AY36" s="80"/>
      <c r="AZ36" s="87">
        <f t="shared" si="9"/>
        <v>16</v>
      </c>
      <c r="BA36" s="88">
        <f t="shared" si="10"/>
        <v>0.88888888888888884</v>
      </c>
      <c r="BB36" s="80">
        <v>14</v>
      </c>
      <c r="BC36" s="80">
        <v>6</v>
      </c>
      <c r="BD36" s="80"/>
      <c r="BE36" s="80"/>
      <c r="BF36" s="80"/>
      <c r="BG36" s="80"/>
      <c r="BH36" s="80"/>
      <c r="BI36" s="80"/>
      <c r="BJ36" s="43">
        <f t="shared" si="11"/>
        <v>20</v>
      </c>
      <c r="BK36" s="51">
        <f t="shared" si="12"/>
        <v>1</v>
      </c>
      <c r="BL36" s="21"/>
      <c r="BM36" s="21"/>
      <c r="BN36" s="21"/>
      <c r="BO36" s="21"/>
      <c r="BP36" s="21"/>
      <c r="BQ36" s="21"/>
      <c r="BR36" s="21"/>
      <c r="BS36" s="21"/>
      <c r="BT36" s="43">
        <f t="shared" si="13"/>
        <v>0</v>
      </c>
      <c r="BU36" s="51" t="e">
        <f t="shared" si="14"/>
        <v>#DIV/0!</v>
      </c>
      <c r="BV36" s="21"/>
      <c r="BW36" s="21"/>
      <c r="BX36" s="21"/>
      <c r="BY36" s="21"/>
      <c r="BZ36" s="21"/>
      <c r="CA36" s="21"/>
      <c r="CB36" s="21"/>
      <c r="CC36" s="21"/>
      <c r="CD36" s="43">
        <f t="shared" si="15"/>
        <v>0</v>
      </c>
      <c r="CE36" s="51" t="e">
        <f t="shared" si="16"/>
        <v>#DIV/0!</v>
      </c>
      <c r="CF36" s="21"/>
      <c r="CG36" s="21"/>
      <c r="CH36" s="21"/>
      <c r="CI36" s="21"/>
      <c r="CJ36" s="21"/>
      <c r="CK36" s="21"/>
      <c r="CL36" s="21"/>
      <c r="CM36" s="21"/>
      <c r="CN36" s="43">
        <f t="shared" si="17"/>
        <v>0</v>
      </c>
      <c r="CO36" s="51" t="e">
        <f t="shared" si="18"/>
        <v>#DIV/0!</v>
      </c>
      <c r="CP36" s="21"/>
      <c r="CQ36" s="21"/>
      <c r="CR36" s="21"/>
      <c r="CS36" s="21"/>
      <c r="CT36" s="21"/>
      <c r="CU36" s="21"/>
      <c r="CV36" s="21"/>
      <c r="CW36" s="21"/>
      <c r="CX36" s="43">
        <f t="shared" si="19"/>
        <v>0</v>
      </c>
      <c r="CY36" s="51" t="e">
        <f t="shared" si="0"/>
        <v>#DIV/0!</v>
      </c>
      <c r="CZ36" s="50">
        <f t="shared" si="20"/>
        <v>80</v>
      </c>
      <c r="DA36" s="49">
        <f t="shared" si="22"/>
        <v>0.8</v>
      </c>
      <c r="DB36" s="48" t="str">
        <f t="shared" si="21"/>
        <v>B</v>
      </c>
    </row>
    <row r="37" spans="2:106" ht="14.45" thickBot="1">
      <c r="B37" s="80">
        <v>24</v>
      </c>
      <c r="C37" s="89">
        <v>2180003976</v>
      </c>
      <c r="D37" s="80">
        <v>2</v>
      </c>
      <c r="E37" s="80">
        <v>10</v>
      </c>
      <c r="F37" s="80"/>
      <c r="G37" s="80"/>
      <c r="H37" s="80"/>
      <c r="I37" s="80"/>
      <c r="J37" s="80"/>
      <c r="K37" s="80"/>
      <c r="L37" s="87">
        <f t="shared" si="1"/>
        <v>12</v>
      </c>
      <c r="M37" s="88">
        <f t="shared" si="2"/>
        <v>0.75</v>
      </c>
      <c r="N37" s="80">
        <v>5</v>
      </c>
      <c r="O37" s="80">
        <v>3</v>
      </c>
      <c r="P37" s="80">
        <v>6</v>
      </c>
      <c r="Q37" s="80"/>
      <c r="R37" s="80"/>
      <c r="S37" s="80"/>
      <c r="T37" s="80"/>
      <c r="U37" s="80"/>
      <c r="V37" s="87">
        <f t="shared" si="3"/>
        <v>14</v>
      </c>
      <c r="W37" s="88">
        <f t="shared" si="4"/>
        <v>1</v>
      </c>
      <c r="X37" s="80">
        <v>4.5</v>
      </c>
      <c r="Y37" s="80">
        <v>1.5</v>
      </c>
      <c r="Z37" s="80"/>
      <c r="AA37" s="80"/>
      <c r="AB37" s="80"/>
      <c r="AC37" s="80"/>
      <c r="AD37" s="80"/>
      <c r="AE37" s="80"/>
      <c r="AF37" s="87">
        <f t="shared" si="5"/>
        <v>6</v>
      </c>
      <c r="AG37" s="88">
        <f t="shared" si="6"/>
        <v>0.4</v>
      </c>
      <c r="AH37" s="80">
        <v>5</v>
      </c>
      <c r="AI37" s="80">
        <v>6.5</v>
      </c>
      <c r="AJ37" s="80"/>
      <c r="AK37" s="80"/>
      <c r="AL37" s="80"/>
      <c r="AM37" s="80"/>
      <c r="AN37" s="80"/>
      <c r="AO37" s="80"/>
      <c r="AP37" s="87">
        <f t="shared" si="7"/>
        <v>11.5</v>
      </c>
      <c r="AQ37" s="88">
        <f t="shared" si="8"/>
        <v>0.67647058823529416</v>
      </c>
      <c r="AR37" s="80">
        <v>3.5</v>
      </c>
      <c r="AS37" s="80">
        <v>9</v>
      </c>
      <c r="AT37" s="80">
        <v>2</v>
      </c>
      <c r="AU37" s="80"/>
      <c r="AV37" s="80"/>
      <c r="AW37" s="80"/>
      <c r="AX37" s="80"/>
      <c r="AY37" s="80"/>
      <c r="AZ37" s="87">
        <f t="shared" si="9"/>
        <v>14.5</v>
      </c>
      <c r="BA37" s="88">
        <f t="shared" si="10"/>
        <v>0.80555555555555558</v>
      </c>
      <c r="BB37" s="80">
        <v>14</v>
      </c>
      <c r="BC37" s="80">
        <v>6</v>
      </c>
      <c r="BD37" s="80"/>
      <c r="BE37" s="80"/>
      <c r="BF37" s="80"/>
      <c r="BG37" s="80"/>
      <c r="BH37" s="80"/>
      <c r="BI37" s="80"/>
      <c r="BJ37" s="43">
        <f t="shared" si="11"/>
        <v>20</v>
      </c>
      <c r="BK37" s="51">
        <f t="shared" si="12"/>
        <v>1</v>
      </c>
      <c r="BL37" s="21"/>
      <c r="BM37" s="21"/>
      <c r="BN37" s="21"/>
      <c r="BO37" s="21"/>
      <c r="BP37" s="21"/>
      <c r="BQ37" s="21"/>
      <c r="BR37" s="21"/>
      <c r="BS37" s="21"/>
      <c r="BT37" s="43">
        <f t="shared" si="13"/>
        <v>0</v>
      </c>
      <c r="BU37" s="51" t="e">
        <f t="shared" si="14"/>
        <v>#DIV/0!</v>
      </c>
      <c r="BV37" s="21"/>
      <c r="BW37" s="21"/>
      <c r="BX37" s="21"/>
      <c r="BY37" s="21"/>
      <c r="BZ37" s="21"/>
      <c r="CA37" s="21"/>
      <c r="CB37" s="21"/>
      <c r="CC37" s="21"/>
      <c r="CD37" s="43">
        <f t="shared" si="15"/>
        <v>0</v>
      </c>
      <c r="CE37" s="51" t="e">
        <f t="shared" si="16"/>
        <v>#DIV/0!</v>
      </c>
      <c r="CF37" s="21"/>
      <c r="CG37" s="21"/>
      <c r="CH37" s="21"/>
      <c r="CI37" s="21"/>
      <c r="CJ37" s="21"/>
      <c r="CK37" s="21"/>
      <c r="CL37" s="21"/>
      <c r="CM37" s="21"/>
      <c r="CN37" s="43">
        <f t="shared" si="17"/>
        <v>0</v>
      </c>
      <c r="CO37" s="51" t="e">
        <f t="shared" si="18"/>
        <v>#DIV/0!</v>
      </c>
      <c r="CP37" s="21"/>
      <c r="CQ37" s="21"/>
      <c r="CR37" s="21"/>
      <c r="CS37" s="21"/>
      <c r="CT37" s="21"/>
      <c r="CU37" s="21"/>
      <c r="CV37" s="21"/>
      <c r="CW37" s="21"/>
      <c r="CX37" s="43">
        <f t="shared" si="19"/>
        <v>0</v>
      </c>
      <c r="CY37" s="51" t="e">
        <f t="shared" si="0"/>
        <v>#DIV/0!</v>
      </c>
      <c r="CZ37" s="50">
        <f t="shared" si="20"/>
        <v>78</v>
      </c>
      <c r="DA37" s="49">
        <f t="shared" si="22"/>
        <v>0.78</v>
      </c>
      <c r="DB37" s="48" t="str">
        <f t="shared" si="21"/>
        <v>C+</v>
      </c>
    </row>
    <row r="38" spans="2:106" ht="14.45" thickBot="1">
      <c r="B38" s="80">
        <v>25</v>
      </c>
      <c r="C38" s="89">
        <v>2180004146</v>
      </c>
      <c r="D38" s="80">
        <v>2</v>
      </c>
      <c r="E38" s="80">
        <v>11.5</v>
      </c>
      <c r="F38" s="80"/>
      <c r="G38" s="80"/>
      <c r="H38" s="80"/>
      <c r="I38" s="80"/>
      <c r="J38" s="80"/>
      <c r="K38" s="80"/>
      <c r="L38" s="87">
        <f t="shared" si="1"/>
        <v>13.5</v>
      </c>
      <c r="M38" s="88">
        <f t="shared" si="2"/>
        <v>0.84375</v>
      </c>
      <c r="N38" s="80">
        <v>4.5</v>
      </c>
      <c r="O38" s="80">
        <v>3</v>
      </c>
      <c r="P38" s="80">
        <v>6</v>
      </c>
      <c r="Q38" s="80"/>
      <c r="R38" s="80"/>
      <c r="S38" s="80"/>
      <c r="T38" s="80"/>
      <c r="U38" s="80"/>
      <c r="V38" s="87">
        <f t="shared" si="3"/>
        <v>13.5</v>
      </c>
      <c r="W38" s="88">
        <f t="shared" si="4"/>
        <v>0.9642857142857143</v>
      </c>
      <c r="X38" s="80">
        <v>8.5</v>
      </c>
      <c r="Y38" s="80">
        <v>1.5</v>
      </c>
      <c r="Z38" s="80"/>
      <c r="AA38" s="80"/>
      <c r="AB38" s="80"/>
      <c r="AC38" s="80"/>
      <c r="AD38" s="80"/>
      <c r="AE38" s="80"/>
      <c r="AF38" s="87">
        <f t="shared" si="5"/>
        <v>10</v>
      </c>
      <c r="AG38" s="88">
        <f t="shared" si="6"/>
        <v>0.66666666666666663</v>
      </c>
      <c r="AH38" s="80">
        <v>5</v>
      </c>
      <c r="AI38" s="80">
        <v>7.5</v>
      </c>
      <c r="AJ38" s="80"/>
      <c r="AK38" s="80"/>
      <c r="AL38" s="80"/>
      <c r="AM38" s="80"/>
      <c r="AN38" s="80"/>
      <c r="AO38" s="80"/>
      <c r="AP38" s="87">
        <f t="shared" si="7"/>
        <v>12.5</v>
      </c>
      <c r="AQ38" s="88">
        <f t="shared" si="8"/>
        <v>0.73529411764705888</v>
      </c>
      <c r="AR38" s="80">
        <v>3.5</v>
      </c>
      <c r="AS38" s="80">
        <v>9</v>
      </c>
      <c r="AT38" s="80">
        <v>3.5</v>
      </c>
      <c r="AU38" s="80"/>
      <c r="AV38" s="80"/>
      <c r="AW38" s="80"/>
      <c r="AX38" s="80"/>
      <c r="AY38" s="80"/>
      <c r="AZ38" s="87">
        <f t="shared" si="9"/>
        <v>16</v>
      </c>
      <c r="BA38" s="88">
        <f t="shared" si="10"/>
        <v>0.88888888888888884</v>
      </c>
      <c r="BB38" s="80">
        <v>14</v>
      </c>
      <c r="BC38" s="80">
        <v>6</v>
      </c>
      <c r="BD38" s="80"/>
      <c r="BE38" s="80"/>
      <c r="BF38" s="80"/>
      <c r="BG38" s="80"/>
      <c r="BH38" s="80"/>
      <c r="BI38" s="80"/>
      <c r="BJ38" s="43">
        <f t="shared" si="11"/>
        <v>20</v>
      </c>
      <c r="BK38" s="51">
        <f t="shared" si="12"/>
        <v>1</v>
      </c>
      <c r="BL38" s="21"/>
      <c r="BM38" s="21"/>
      <c r="BN38" s="21"/>
      <c r="BO38" s="21"/>
      <c r="BP38" s="21"/>
      <c r="BQ38" s="21"/>
      <c r="BR38" s="21"/>
      <c r="BS38" s="21"/>
      <c r="BT38" s="43">
        <f t="shared" si="13"/>
        <v>0</v>
      </c>
      <c r="BU38" s="51" t="e">
        <f t="shared" si="14"/>
        <v>#DIV/0!</v>
      </c>
      <c r="BV38" s="21"/>
      <c r="BW38" s="21"/>
      <c r="BX38" s="21"/>
      <c r="BY38" s="21"/>
      <c r="BZ38" s="21"/>
      <c r="CA38" s="21"/>
      <c r="CB38" s="21"/>
      <c r="CC38" s="21"/>
      <c r="CD38" s="43">
        <f t="shared" si="15"/>
        <v>0</v>
      </c>
      <c r="CE38" s="51" t="e">
        <f t="shared" si="16"/>
        <v>#DIV/0!</v>
      </c>
      <c r="CF38" s="21"/>
      <c r="CG38" s="21"/>
      <c r="CH38" s="21"/>
      <c r="CI38" s="21"/>
      <c r="CJ38" s="21"/>
      <c r="CK38" s="21"/>
      <c r="CL38" s="21"/>
      <c r="CM38" s="21"/>
      <c r="CN38" s="43">
        <f t="shared" si="17"/>
        <v>0</v>
      </c>
      <c r="CO38" s="51" t="e">
        <f t="shared" si="18"/>
        <v>#DIV/0!</v>
      </c>
      <c r="CP38" s="21"/>
      <c r="CQ38" s="21"/>
      <c r="CR38" s="21"/>
      <c r="CS38" s="21"/>
      <c r="CT38" s="21"/>
      <c r="CU38" s="21"/>
      <c r="CV38" s="21"/>
      <c r="CW38" s="21"/>
      <c r="CX38" s="43">
        <f t="shared" si="19"/>
        <v>0</v>
      </c>
      <c r="CY38" s="51" t="e">
        <f t="shared" si="0"/>
        <v>#DIV/0!</v>
      </c>
      <c r="CZ38" s="50">
        <f t="shared" si="20"/>
        <v>85.5</v>
      </c>
      <c r="DA38" s="49">
        <f t="shared" si="22"/>
        <v>0.85499999999999998</v>
      </c>
      <c r="DB38" s="48" t="str">
        <f t="shared" si="21"/>
        <v>B+</v>
      </c>
    </row>
    <row r="39" spans="2:106" ht="14.45" thickBot="1">
      <c r="B39" s="80">
        <v>26</v>
      </c>
      <c r="C39" s="89">
        <v>2180004271</v>
      </c>
      <c r="D39" s="80">
        <v>1.5</v>
      </c>
      <c r="E39" s="80">
        <v>8.5</v>
      </c>
      <c r="F39" s="80"/>
      <c r="G39" s="80"/>
      <c r="H39" s="80"/>
      <c r="I39" s="80"/>
      <c r="J39" s="80"/>
      <c r="K39" s="80"/>
      <c r="L39" s="87">
        <f t="shared" si="1"/>
        <v>10</v>
      </c>
      <c r="M39" s="88">
        <f t="shared" si="2"/>
        <v>0.625</v>
      </c>
      <c r="N39" s="80">
        <v>3.5</v>
      </c>
      <c r="O39" s="80">
        <v>3</v>
      </c>
      <c r="P39" s="80">
        <v>6</v>
      </c>
      <c r="Q39" s="80"/>
      <c r="R39" s="80"/>
      <c r="S39" s="80"/>
      <c r="T39" s="80"/>
      <c r="U39" s="80"/>
      <c r="V39" s="87">
        <f t="shared" si="3"/>
        <v>12.5</v>
      </c>
      <c r="W39" s="88">
        <f t="shared" si="4"/>
        <v>0.8928571428571429</v>
      </c>
      <c r="X39" s="80">
        <v>4</v>
      </c>
      <c r="Y39" s="80">
        <v>0.75</v>
      </c>
      <c r="Z39" s="80"/>
      <c r="AA39" s="80"/>
      <c r="AB39" s="80"/>
      <c r="AC39" s="80"/>
      <c r="AD39" s="80"/>
      <c r="AE39" s="80"/>
      <c r="AF39" s="87">
        <f t="shared" si="5"/>
        <v>4.75</v>
      </c>
      <c r="AG39" s="88">
        <f t="shared" si="6"/>
        <v>0.31666666666666665</v>
      </c>
      <c r="AH39" s="80">
        <v>5</v>
      </c>
      <c r="AI39" s="80">
        <v>4</v>
      </c>
      <c r="AJ39" s="80"/>
      <c r="AK39" s="80"/>
      <c r="AL39" s="80"/>
      <c r="AM39" s="80"/>
      <c r="AN39" s="80"/>
      <c r="AO39" s="80"/>
      <c r="AP39" s="87">
        <f t="shared" si="7"/>
        <v>9</v>
      </c>
      <c r="AQ39" s="88">
        <f t="shared" si="8"/>
        <v>0.52941176470588236</v>
      </c>
      <c r="AR39" s="80">
        <v>4</v>
      </c>
      <c r="AS39" s="80">
        <v>10</v>
      </c>
      <c r="AT39" s="80">
        <v>2</v>
      </c>
      <c r="AU39" s="80"/>
      <c r="AV39" s="80"/>
      <c r="AW39" s="80"/>
      <c r="AX39" s="80"/>
      <c r="AY39" s="80"/>
      <c r="AZ39" s="87">
        <f t="shared" si="9"/>
        <v>16</v>
      </c>
      <c r="BA39" s="88">
        <f t="shared" si="10"/>
        <v>0.88888888888888884</v>
      </c>
      <c r="BB39" s="80">
        <v>14</v>
      </c>
      <c r="BC39" s="80">
        <v>6</v>
      </c>
      <c r="BD39" s="80"/>
      <c r="BE39" s="80"/>
      <c r="BF39" s="80"/>
      <c r="BG39" s="80"/>
      <c r="BH39" s="80"/>
      <c r="BI39" s="80"/>
      <c r="BJ39" s="43">
        <f t="shared" si="11"/>
        <v>20</v>
      </c>
      <c r="BK39" s="51">
        <f t="shared" si="12"/>
        <v>1</v>
      </c>
      <c r="BL39" s="21"/>
      <c r="BM39" s="21"/>
      <c r="BN39" s="21"/>
      <c r="BO39" s="21"/>
      <c r="BP39" s="21"/>
      <c r="BQ39" s="21"/>
      <c r="BR39" s="21"/>
      <c r="BS39" s="21"/>
      <c r="BT39" s="43">
        <f t="shared" si="13"/>
        <v>0</v>
      </c>
      <c r="BU39" s="51" t="e">
        <f t="shared" si="14"/>
        <v>#DIV/0!</v>
      </c>
      <c r="BV39" s="21"/>
      <c r="BW39" s="21"/>
      <c r="BX39" s="21"/>
      <c r="BY39" s="21"/>
      <c r="BZ39" s="21"/>
      <c r="CA39" s="21"/>
      <c r="CB39" s="21"/>
      <c r="CC39" s="21"/>
      <c r="CD39" s="43">
        <f t="shared" si="15"/>
        <v>0</v>
      </c>
      <c r="CE39" s="51" t="e">
        <f t="shared" si="16"/>
        <v>#DIV/0!</v>
      </c>
      <c r="CF39" s="21"/>
      <c r="CG39" s="21"/>
      <c r="CH39" s="21"/>
      <c r="CI39" s="21"/>
      <c r="CJ39" s="21"/>
      <c r="CK39" s="21"/>
      <c r="CL39" s="21"/>
      <c r="CM39" s="21"/>
      <c r="CN39" s="43">
        <f t="shared" si="17"/>
        <v>0</v>
      </c>
      <c r="CO39" s="51" t="e">
        <f t="shared" si="18"/>
        <v>#DIV/0!</v>
      </c>
      <c r="CP39" s="21"/>
      <c r="CQ39" s="21"/>
      <c r="CR39" s="21"/>
      <c r="CS39" s="21"/>
      <c r="CT39" s="21"/>
      <c r="CU39" s="21"/>
      <c r="CV39" s="21"/>
      <c r="CW39" s="21"/>
      <c r="CX39" s="43">
        <f t="shared" si="19"/>
        <v>0</v>
      </c>
      <c r="CY39" s="51" t="e">
        <f t="shared" si="0"/>
        <v>#DIV/0!</v>
      </c>
      <c r="CZ39" s="50">
        <f t="shared" si="20"/>
        <v>72.25</v>
      </c>
      <c r="DA39" s="49">
        <f t="shared" si="22"/>
        <v>0.72250000000000003</v>
      </c>
      <c r="DB39" s="48" t="str">
        <f t="shared" si="21"/>
        <v>C</v>
      </c>
    </row>
    <row r="40" spans="2:106" ht="14.45" thickBot="1">
      <c r="B40" s="80">
        <v>27</v>
      </c>
      <c r="C40" s="89">
        <v>2180004329</v>
      </c>
      <c r="D40" s="80">
        <v>2</v>
      </c>
      <c r="E40" s="80">
        <v>13.5</v>
      </c>
      <c r="F40" s="80"/>
      <c r="G40" s="80"/>
      <c r="H40" s="80"/>
      <c r="I40" s="80"/>
      <c r="J40" s="80"/>
      <c r="K40" s="80"/>
      <c r="L40" s="87">
        <f t="shared" si="1"/>
        <v>15.5</v>
      </c>
      <c r="M40" s="88">
        <f t="shared" si="2"/>
        <v>0.96875</v>
      </c>
      <c r="N40" s="80">
        <v>4.5</v>
      </c>
      <c r="O40" s="80">
        <v>3</v>
      </c>
      <c r="P40" s="80">
        <v>6</v>
      </c>
      <c r="Q40" s="80"/>
      <c r="R40" s="80"/>
      <c r="S40" s="80"/>
      <c r="T40" s="80"/>
      <c r="U40" s="80"/>
      <c r="V40" s="87">
        <f t="shared" si="3"/>
        <v>13.5</v>
      </c>
      <c r="W40" s="88">
        <f t="shared" si="4"/>
        <v>0.9642857142857143</v>
      </c>
      <c r="X40" s="80">
        <v>9.5</v>
      </c>
      <c r="Y40" s="80">
        <v>1.5</v>
      </c>
      <c r="Z40" s="80"/>
      <c r="AA40" s="80"/>
      <c r="AB40" s="80"/>
      <c r="AC40" s="80"/>
      <c r="AD40" s="80"/>
      <c r="AE40" s="80"/>
      <c r="AF40" s="87">
        <f t="shared" si="5"/>
        <v>11</v>
      </c>
      <c r="AG40" s="88">
        <f t="shared" si="6"/>
        <v>0.73333333333333328</v>
      </c>
      <c r="AH40" s="80">
        <v>5</v>
      </c>
      <c r="AI40" s="80">
        <v>8</v>
      </c>
      <c r="AJ40" s="80"/>
      <c r="AK40" s="80"/>
      <c r="AL40" s="80"/>
      <c r="AM40" s="80"/>
      <c r="AN40" s="80"/>
      <c r="AO40" s="80"/>
      <c r="AP40" s="87">
        <f t="shared" si="7"/>
        <v>13</v>
      </c>
      <c r="AQ40" s="88">
        <f t="shared" si="8"/>
        <v>0.76470588235294112</v>
      </c>
      <c r="AR40" s="80">
        <v>4</v>
      </c>
      <c r="AS40" s="80">
        <v>10</v>
      </c>
      <c r="AT40" s="80">
        <v>6</v>
      </c>
      <c r="AU40" s="80"/>
      <c r="AV40" s="80"/>
      <c r="AW40" s="80"/>
      <c r="AX40" s="80"/>
      <c r="AY40" s="80"/>
      <c r="AZ40" s="87">
        <f t="shared" si="9"/>
        <v>20</v>
      </c>
      <c r="BA40" s="88">
        <f t="shared" si="10"/>
        <v>1.1111111111111112</v>
      </c>
      <c r="BB40" s="80">
        <v>14</v>
      </c>
      <c r="BC40" s="80">
        <v>6</v>
      </c>
      <c r="BD40" s="80"/>
      <c r="BE40" s="80"/>
      <c r="BF40" s="80"/>
      <c r="BG40" s="80"/>
      <c r="BH40" s="80"/>
      <c r="BI40" s="80"/>
      <c r="BJ40" s="43">
        <f t="shared" si="11"/>
        <v>20</v>
      </c>
      <c r="BK40" s="51">
        <f t="shared" si="12"/>
        <v>1</v>
      </c>
      <c r="BL40" s="21"/>
      <c r="BM40" s="21"/>
      <c r="BN40" s="21"/>
      <c r="BO40" s="21"/>
      <c r="BP40" s="21"/>
      <c r="BQ40" s="21"/>
      <c r="BR40" s="21"/>
      <c r="BS40" s="21"/>
      <c r="BT40" s="43">
        <f t="shared" si="13"/>
        <v>0</v>
      </c>
      <c r="BU40" s="51" t="e">
        <f t="shared" si="14"/>
        <v>#DIV/0!</v>
      </c>
      <c r="BV40" s="21"/>
      <c r="BW40" s="21"/>
      <c r="BX40" s="21"/>
      <c r="BY40" s="21"/>
      <c r="BZ40" s="21"/>
      <c r="CA40" s="21"/>
      <c r="CB40" s="21"/>
      <c r="CC40" s="21"/>
      <c r="CD40" s="43">
        <f t="shared" si="15"/>
        <v>0</v>
      </c>
      <c r="CE40" s="51" t="e">
        <f t="shared" si="16"/>
        <v>#DIV/0!</v>
      </c>
      <c r="CF40" s="21"/>
      <c r="CG40" s="21"/>
      <c r="CH40" s="21"/>
      <c r="CI40" s="21"/>
      <c r="CJ40" s="21"/>
      <c r="CK40" s="21"/>
      <c r="CL40" s="21"/>
      <c r="CM40" s="21"/>
      <c r="CN40" s="43">
        <f t="shared" si="17"/>
        <v>0</v>
      </c>
      <c r="CO40" s="51" t="e">
        <f t="shared" si="18"/>
        <v>#DIV/0!</v>
      </c>
      <c r="CP40" s="21"/>
      <c r="CQ40" s="21"/>
      <c r="CR40" s="21"/>
      <c r="CS40" s="21"/>
      <c r="CT40" s="21"/>
      <c r="CU40" s="21"/>
      <c r="CV40" s="21"/>
      <c r="CW40" s="21"/>
      <c r="CX40" s="43">
        <f t="shared" si="19"/>
        <v>0</v>
      </c>
      <c r="CY40" s="51" t="e">
        <f t="shared" si="0"/>
        <v>#DIV/0!</v>
      </c>
      <c r="CZ40" s="50">
        <f t="shared" si="20"/>
        <v>93</v>
      </c>
      <c r="DA40" s="49">
        <f t="shared" si="22"/>
        <v>0.93</v>
      </c>
      <c r="DB40" s="48" t="str">
        <f t="shared" si="21"/>
        <v>A</v>
      </c>
    </row>
    <row r="41" spans="2:106" ht="14.45" thickBot="1">
      <c r="B41" s="80">
        <v>28</v>
      </c>
      <c r="C41" s="89">
        <v>2180004441</v>
      </c>
      <c r="D41" s="80">
        <v>1.5</v>
      </c>
      <c r="E41" s="80">
        <v>14</v>
      </c>
      <c r="F41" s="80"/>
      <c r="G41" s="80"/>
      <c r="H41" s="80"/>
      <c r="I41" s="80"/>
      <c r="J41" s="80"/>
      <c r="K41" s="80"/>
      <c r="L41" s="87">
        <f t="shared" si="1"/>
        <v>15.5</v>
      </c>
      <c r="M41" s="88">
        <f t="shared" si="2"/>
        <v>0.96875</v>
      </c>
      <c r="N41" s="80">
        <v>3.5</v>
      </c>
      <c r="O41" s="80">
        <v>3</v>
      </c>
      <c r="P41" s="80">
        <v>6</v>
      </c>
      <c r="Q41" s="80"/>
      <c r="R41" s="80"/>
      <c r="S41" s="80"/>
      <c r="T41" s="80"/>
      <c r="U41" s="80"/>
      <c r="V41" s="87">
        <f t="shared" si="3"/>
        <v>12.5</v>
      </c>
      <c r="W41" s="88">
        <f t="shared" si="4"/>
        <v>0.8928571428571429</v>
      </c>
      <c r="X41" s="80">
        <v>7.5</v>
      </c>
      <c r="Y41" s="80">
        <v>1.5</v>
      </c>
      <c r="Z41" s="80"/>
      <c r="AA41" s="80"/>
      <c r="AB41" s="80"/>
      <c r="AC41" s="80"/>
      <c r="AD41" s="80"/>
      <c r="AE41" s="80"/>
      <c r="AF41" s="87">
        <f t="shared" si="5"/>
        <v>9</v>
      </c>
      <c r="AG41" s="88">
        <f t="shared" si="6"/>
        <v>0.6</v>
      </c>
      <c r="AH41" s="80">
        <v>5</v>
      </c>
      <c r="AI41" s="80">
        <v>7</v>
      </c>
      <c r="AJ41" s="80"/>
      <c r="AK41" s="80"/>
      <c r="AL41" s="80"/>
      <c r="AM41" s="80"/>
      <c r="AN41" s="80"/>
      <c r="AO41" s="80"/>
      <c r="AP41" s="87">
        <f t="shared" si="7"/>
        <v>12</v>
      </c>
      <c r="AQ41" s="88">
        <f t="shared" si="8"/>
        <v>0.70588235294117652</v>
      </c>
      <c r="AR41" s="80">
        <v>3.5</v>
      </c>
      <c r="AS41" s="80">
        <v>10</v>
      </c>
      <c r="AT41" s="80">
        <v>2</v>
      </c>
      <c r="AU41" s="80"/>
      <c r="AV41" s="80"/>
      <c r="AW41" s="80"/>
      <c r="AX41" s="80"/>
      <c r="AY41" s="80"/>
      <c r="AZ41" s="87">
        <f t="shared" si="9"/>
        <v>15.5</v>
      </c>
      <c r="BA41" s="88">
        <f t="shared" si="10"/>
        <v>0.86111111111111116</v>
      </c>
      <c r="BB41" s="80">
        <v>14</v>
      </c>
      <c r="BC41" s="80">
        <v>6</v>
      </c>
      <c r="BD41" s="80"/>
      <c r="BE41" s="80"/>
      <c r="BF41" s="80"/>
      <c r="BG41" s="80"/>
      <c r="BH41" s="80"/>
      <c r="BI41" s="80"/>
      <c r="BJ41" s="43">
        <f t="shared" si="11"/>
        <v>20</v>
      </c>
      <c r="BK41" s="51">
        <f t="shared" si="12"/>
        <v>1</v>
      </c>
      <c r="BL41" s="21"/>
      <c r="BM41" s="21"/>
      <c r="BN41" s="21"/>
      <c r="BO41" s="21"/>
      <c r="BP41" s="21"/>
      <c r="BQ41" s="21"/>
      <c r="BR41" s="21"/>
      <c r="BS41" s="21"/>
      <c r="BT41" s="43">
        <f t="shared" si="13"/>
        <v>0</v>
      </c>
      <c r="BU41" s="51" t="e">
        <f t="shared" si="14"/>
        <v>#DIV/0!</v>
      </c>
      <c r="BV41" s="21"/>
      <c r="BW41" s="21"/>
      <c r="BX41" s="21"/>
      <c r="BY41" s="21"/>
      <c r="BZ41" s="21"/>
      <c r="CA41" s="21"/>
      <c r="CB41" s="21"/>
      <c r="CC41" s="21"/>
      <c r="CD41" s="43">
        <f t="shared" si="15"/>
        <v>0</v>
      </c>
      <c r="CE41" s="51" t="e">
        <f t="shared" si="16"/>
        <v>#DIV/0!</v>
      </c>
      <c r="CF41" s="21"/>
      <c r="CG41" s="21"/>
      <c r="CH41" s="21"/>
      <c r="CI41" s="21"/>
      <c r="CJ41" s="21"/>
      <c r="CK41" s="21"/>
      <c r="CL41" s="21"/>
      <c r="CM41" s="21"/>
      <c r="CN41" s="43">
        <f t="shared" si="17"/>
        <v>0</v>
      </c>
      <c r="CO41" s="51" t="e">
        <f t="shared" si="18"/>
        <v>#DIV/0!</v>
      </c>
      <c r="CP41" s="21"/>
      <c r="CQ41" s="21"/>
      <c r="CR41" s="21"/>
      <c r="CS41" s="21"/>
      <c r="CT41" s="21"/>
      <c r="CU41" s="21"/>
      <c r="CV41" s="21"/>
      <c r="CW41" s="21"/>
      <c r="CX41" s="43">
        <f t="shared" si="19"/>
        <v>0</v>
      </c>
      <c r="CY41" s="51" t="e">
        <f t="shared" si="0"/>
        <v>#DIV/0!</v>
      </c>
      <c r="CZ41" s="50">
        <f t="shared" si="20"/>
        <v>84.5</v>
      </c>
      <c r="DA41" s="49">
        <f t="shared" si="22"/>
        <v>0.84499999999999997</v>
      </c>
      <c r="DB41" s="48" t="str">
        <f t="shared" si="21"/>
        <v>B+</v>
      </c>
    </row>
    <row r="42" spans="2:106" ht="14.45" thickBot="1">
      <c r="B42" s="80">
        <v>29</v>
      </c>
      <c r="C42" s="89">
        <v>2180005136</v>
      </c>
      <c r="D42" s="80">
        <v>2</v>
      </c>
      <c r="E42" s="80">
        <v>8.5</v>
      </c>
      <c r="F42" s="80"/>
      <c r="G42" s="80"/>
      <c r="H42" s="80"/>
      <c r="I42" s="80"/>
      <c r="J42" s="80"/>
      <c r="K42" s="80"/>
      <c r="L42" s="87">
        <f t="shared" si="1"/>
        <v>10.5</v>
      </c>
      <c r="M42" s="88">
        <f t="shared" si="2"/>
        <v>0.65625</v>
      </c>
      <c r="N42" s="80">
        <v>3.5</v>
      </c>
      <c r="O42" s="80">
        <v>3</v>
      </c>
      <c r="P42" s="80">
        <v>6</v>
      </c>
      <c r="Q42" s="80"/>
      <c r="R42" s="80"/>
      <c r="S42" s="80"/>
      <c r="T42" s="80"/>
      <c r="U42" s="80"/>
      <c r="V42" s="87">
        <f t="shared" si="3"/>
        <v>12.5</v>
      </c>
      <c r="W42" s="88">
        <f t="shared" si="4"/>
        <v>0.8928571428571429</v>
      </c>
      <c r="X42" s="80">
        <v>7.5</v>
      </c>
      <c r="Y42" s="80">
        <v>0.25</v>
      </c>
      <c r="Z42" s="80"/>
      <c r="AA42" s="80"/>
      <c r="AB42" s="80"/>
      <c r="AC42" s="80"/>
      <c r="AD42" s="80"/>
      <c r="AE42" s="80"/>
      <c r="AF42" s="87">
        <f t="shared" si="5"/>
        <v>7.75</v>
      </c>
      <c r="AG42" s="88">
        <f t="shared" si="6"/>
        <v>0.51666666666666672</v>
      </c>
      <c r="AH42" s="80">
        <v>5</v>
      </c>
      <c r="AI42" s="80">
        <v>6.25</v>
      </c>
      <c r="AJ42" s="80"/>
      <c r="AK42" s="80"/>
      <c r="AL42" s="80"/>
      <c r="AM42" s="80"/>
      <c r="AN42" s="80"/>
      <c r="AO42" s="80"/>
      <c r="AP42" s="87">
        <f t="shared" si="7"/>
        <v>11.25</v>
      </c>
      <c r="AQ42" s="88">
        <f t="shared" si="8"/>
        <v>0.66176470588235292</v>
      </c>
      <c r="AR42" s="80">
        <v>3.5</v>
      </c>
      <c r="AS42" s="80">
        <v>9.5</v>
      </c>
      <c r="AT42" s="80">
        <v>3</v>
      </c>
      <c r="AU42" s="80"/>
      <c r="AV42" s="80"/>
      <c r="AW42" s="80"/>
      <c r="AX42" s="80"/>
      <c r="AY42" s="80"/>
      <c r="AZ42" s="87">
        <f t="shared" si="9"/>
        <v>16</v>
      </c>
      <c r="BA42" s="88">
        <f t="shared" si="10"/>
        <v>0.88888888888888884</v>
      </c>
      <c r="BB42" s="80">
        <v>14</v>
      </c>
      <c r="BC42" s="80">
        <v>6</v>
      </c>
      <c r="BD42" s="80"/>
      <c r="BE42" s="80"/>
      <c r="BF42" s="80"/>
      <c r="BG42" s="80"/>
      <c r="BH42" s="80"/>
      <c r="BI42" s="80"/>
      <c r="BJ42" s="43">
        <f t="shared" si="11"/>
        <v>20</v>
      </c>
      <c r="BK42" s="51">
        <f t="shared" si="12"/>
        <v>1</v>
      </c>
      <c r="BL42" s="21"/>
      <c r="BM42" s="21"/>
      <c r="BN42" s="21"/>
      <c r="BO42" s="21"/>
      <c r="BP42" s="21"/>
      <c r="BQ42" s="21"/>
      <c r="BR42" s="21"/>
      <c r="BS42" s="21"/>
      <c r="BT42" s="43">
        <f t="shared" si="13"/>
        <v>0</v>
      </c>
      <c r="BU42" s="51" t="e">
        <f t="shared" si="14"/>
        <v>#DIV/0!</v>
      </c>
      <c r="BV42" s="21"/>
      <c r="BW42" s="21"/>
      <c r="BX42" s="21"/>
      <c r="BY42" s="21"/>
      <c r="BZ42" s="21"/>
      <c r="CA42" s="21"/>
      <c r="CB42" s="21"/>
      <c r="CC42" s="21"/>
      <c r="CD42" s="43">
        <f t="shared" si="15"/>
        <v>0</v>
      </c>
      <c r="CE42" s="51" t="e">
        <f t="shared" si="16"/>
        <v>#DIV/0!</v>
      </c>
      <c r="CF42" s="21"/>
      <c r="CG42" s="21"/>
      <c r="CH42" s="21"/>
      <c r="CI42" s="21"/>
      <c r="CJ42" s="21"/>
      <c r="CK42" s="21"/>
      <c r="CL42" s="21"/>
      <c r="CM42" s="21"/>
      <c r="CN42" s="43">
        <f t="shared" si="17"/>
        <v>0</v>
      </c>
      <c r="CO42" s="51" t="e">
        <f t="shared" si="18"/>
        <v>#DIV/0!</v>
      </c>
      <c r="CP42" s="21"/>
      <c r="CQ42" s="21"/>
      <c r="CR42" s="21"/>
      <c r="CS42" s="21"/>
      <c r="CT42" s="21"/>
      <c r="CU42" s="21"/>
      <c r="CV42" s="21"/>
      <c r="CW42" s="21"/>
      <c r="CX42" s="43">
        <f t="shared" si="19"/>
        <v>0</v>
      </c>
      <c r="CY42" s="51" t="e">
        <f t="shared" si="0"/>
        <v>#DIV/0!</v>
      </c>
      <c r="CZ42" s="50">
        <f>L42+V42+AF42+AP42+AZ42+BJ42+BT42+CD42+CN42+CX42</f>
        <v>78</v>
      </c>
      <c r="DA42" s="49">
        <f t="shared" si="22"/>
        <v>0.78</v>
      </c>
      <c r="DB42" s="48" t="str">
        <f t="shared" si="21"/>
        <v>C+</v>
      </c>
    </row>
    <row r="43" spans="2:106" ht="14.45" thickBot="1">
      <c r="B43" s="80">
        <v>30</v>
      </c>
      <c r="C43" s="89">
        <v>2180007089</v>
      </c>
      <c r="D43" s="80">
        <v>1.5</v>
      </c>
      <c r="E43" s="80">
        <v>9.5</v>
      </c>
      <c r="F43" s="80"/>
      <c r="G43" s="80"/>
      <c r="H43" s="80"/>
      <c r="I43" s="80"/>
      <c r="J43" s="80"/>
      <c r="K43" s="80"/>
      <c r="L43" s="87">
        <f t="shared" si="1"/>
        <v>11</v>
      </c>
      <c r="M43" s="88">
        <f t="shared" si="2"/>
        <v>0.6875</v>
      </c>
      <c r="N43" s="80">
        <v>5</v>
      </c>
      <c r="O43" s="80">
        <v>3</v>
      </c>
      <c r="P43" s="80">
        <v>6</v>
      </c>
      <c r="Q43" s="80"/>
      <c r="R43" s="80"/>
      <c r="S43" s="80"/>
      <c r="T43" s="80"/>
      <c r="U43" s="80"/>
      <c r="V43" s="87">
        <f t="shared" si="3"/>
        <v>14</v>
      </c>
      <c r="W43" s="88">
        <f t="shared" si="4"/>
        <v>1</v>
      </c>
      <c r="X43" s="80">
        <v>6.5</v>
      </c>
      <c r="Y43" s="80">
        <v>1</v>
      </c>
      <c r="Z43" s="80"/>
      <c r="AA43" s="80"/>
      <c r="AB43" s="80"/>
      <c r="AC43" s="80"/>
      <c r="AD43" s="80"/>
      <c r="AE43" s="80"/>
      <c r="AF43" s="87">
        <f t="shared" si="5"/>
        <v>7.5</v>
      </c>
      <c r="AG43" s="88">
        <f t="shared" si="6"/>
        <v>0.5</v>
      </c>
      <c r="AH43" s="80">
        <v>5</v>
      </c>
      <c r="AI43" s="80">
        <v>5.5</v>
      </c>
      <c r="AJ43" s="80"/>
      <c r="AK43" s="80"/>
      <c r="AL43" s="80"/>
      <c r="AM43" s="80"/>
      <c r="AN43" s="80"/>
      <c r="AO43" s="80"/>
      <c r="AP43" s="87">
        <f t="shared" si="7"/>
        <v>10.5</v>
      </c>
      <c r="AQ43" s="88">
        <f t="shared" si="8"/>
        <v>0.61764705882352944</v>
      </c>
      <c r="AR43" s="80">
        <v>4</v>
      </c>
      <c r="AS43" s="80">
        <v>9</v>
      </c>
      <c r="AT43" s="80">
        <v>1.5</v>
      </c>
      <c r="AU43" s="80"/>
      <c r="AV43" s="80"/>
      <c r="AW43" s="80"/>
      <c r="AX43" s="80"/>
      <c r="AY43" s="80"/>
      <c r="AZ43" s="87">
        <f t="shared" si="9"/>
        <v>14.5</v>
      </c>
      <c r="BA43" s="88">
        <f t="shared" si="10"/>
        <v>0.80555555555555558</v>
      </c>
      <c r="BB43" s="80">
        <v>14</v>
      </c>
      <c r="BC43" s="80">
        <v>6</v>
      </c>
      <c r="BD43" s="80"/>
      <c r="BE43" s="80"/>
      <c r="BF43" s="80"/>
      <c r="BG43" s="80"/>
      <c r="BH43" s="80"/>
      <c r="BI43" s="80"/>
      <c r="BJ43" s="43">
        <f t="shared" si="11"/>
        <v>20</v>
      </c>
      <c r="BK43" s="51">
        <f t="shared" si="12"/>
        <v>1</v>
      </c>
      <c r="BL43" s="21"/>
      <c r="BM43" s="21"/>
      <c r="BN43" s="21"/>
      <c r="BO43" s="21"/>
      <c r="BP43" s="21"/>
      <c r="BQ43" s="21"/>
      <c r="BR43" s="21"/>
      <c r="BS43" s="21"/>
      <c r="BT43" s="43">
        <f t="shared" si="13"/>
        <v>0</v>
      </c>
      <c r="BU43" s="51" t="e">
        <f t="shared" si="14"/>
        <v>#DIV/0!</v>
      </c>
      <c r="BV43" s="21"/>
      <c r="BW43" s="21"/>
      <c r="BX43" s="21"/>
      <c r="BY43" s="21"/>
      <c r="BZ43" s="21"/>
      <c r="CA43" s="21"/>
      <c r="CB43" s="21"/>
      <c r="CC43" s="21"/>
      <c r="CD43" s="43">
        <f t="shared" si="15"/>
        <v>0</v>
      </c>
      <c r="CE43" s="51" t="e">
        <f t="shared" si="16"/>
        <v>#DIV/0!</v>
      </c>
      <c r="CF43" s="21"/>
      <c r="CG43" s="21"/>
      <c r="CH43" s="21"/>
      <c r="CI43" s="21"/>
      <c r="CJ43" s="21"/>
      <c r="CK43" s="21"/>
      <c r="CL43" s="21"/>
      <c r="CM43" s="21"/>
      <c r="CN43" s="43">
        <f t="shared" si="17"/>
        <v>0</v>
      </c>
      <c r="CO43" s="51" t="e">
        <f t="shared" si="18"/>
        <v>#DIV/0!</v>
      </c>
      <c r="CP43" s="21"/>
      <c r="CQ43" s="21"/>
      <c r="CR43" s="21"/>
      <c r="CS43" s="21"/>
      <c r="CT43" s="21"/>
      <c r="CU43" s="21"/>
      <c r="CV43" s="21"/>
      <c r="CW43" s="21"/>
      <c r="CX43" s="43">
        <f t="shared" si="19"/>
        <v>0</v>
      </c>
      <c r="CY43" s="51" t="e">
        <f t="shared" si="0"/>
        <v>#DIV/0!</v>
      </c>
      <c r="CZ43" s="50">
        <f t="shared" si="20"/>
        <v>77.5</v>
      </c>
      <c r="DA43" s="49">
        <f t="shared" si="22"/>
        <v>0.77500000000000002</v>
      </c>
      <c r="DB43" s="48" t="str">
        <f t="shared" si="21"/>
        <v>C+</v>
      </c>
    </row>
    <row r="44" spans="2:106" ht="14.45" thickBot="1">
      <c r="B44" s="80">
        <v>31</v>
      </c>
      <c r="C44" s="89">
        <v>2180007125</v>
      </c>
      <c r="D44" s="80">
        <v>2</v>
      </c>
      <c r="E44" s="80">
        <v>12</v>
      </c>
      <c r="F44" s="80"/>
      <c r="G44" s="80"/>
      <c r="H44" s="80"/>
      <c r="I44" s="80"/>
      <c r="J44" s="80"/>
      <c r="K44" s="80"/>
      <c r="L44" s="87">
        <f t="shared" si="1"/>
        <v>14</v>
      </c>
      <c r="M44" s="88">
        <f t="shared" si="2"/>
        <v>0.875</v>
      </c>
      <c r="N44" s="80">
        <v>4.5</v>
      </c>
      <c r="O44" s="80">
        <v>3</v>
      </c>
      <c r="P44" s="80">
        <v>6</v>
      </c>
      <c r="Q44" s="80"/>
      <c r="R44" s="80"/>
      <c r="S44" s="80"/>
      <c r="T44" s="80"/>
      <c r="U44" s="80"/>
      <c r="V44" s="87">
        <f t="shared" si="3"/>
        <v>13.5</v>
      </c>
      <c r="W44" s="88">
        <f t="shared" si="4"/>
        <v>0.9642857142857143</v>
      </c>
      <c r="X44" s="80">
        <v>9.5</v>
      </c>
      <c r="Y44" s="80">
        <v>1.5</v>
      </c>
      <c r="Z44" s="80"/>
      <c r="AA44" s="80"/>
      <c r="AB44" s="80"/>
      <c r="AC44" s="80"/>
      <c r="AD44" s="80"/>
      <c r="AE44" s="80"/>
      <c r="AF44" s="87">
        <f t="shared" si="5"/>
        <v>11</v>
      </c>
      <c r="AG44" s="88">
        <f t="shared" si="6"/>
        <v>0.73333333333333328</v>
      </c>
      <c r="AH44" s="80">
        <v>5</v>
      </c>
      <c r="AI44" s="80">
        <v>5.5</v>
      </c>
      <c r="AJ44" s="80"/>
      <c r="AK44" s="80"/>
      <c r="AL44" s="80"/>
      <c r="AM44" s="80"/>
      <c r="AN44" s="80"/>
      <c r="AO44" s="80"/>
      <c r="AP44" s="87">
        <f t="shared" si="7"/>
        <v>10.5</v>
      </c>
      <c r="AQ44" s="88">
        <f t="shared" si="8"/>
        <v>0.61764705882352944</v>
      </c>
      <c r="AR44" s="80">
        <v>4</v>
      </c>
      <c r="AS44" s="80">
        <v>10</v>
      </c>
      <c r="AT44" s="80">
        <v>3.5</v>
      </c>
      <c r="AU44" s="80"/>
      <c r="AV44" s="80"/>
      <c r="AW44" s="80"/>
      <c r="AX44" s="80"/>
      <c r="AY44" s="80"/>
      <c r="AZ44" s="87">
        <f t="shared" si="9"/>
        <v>17.5</v>
      </c>
      <c r="BA44" s="88">
        <f t="shared" si="10"/>
        <v>0.97222222222222221</v>
      </c>
      <c r="BB44" s="80">
        <v>14</v>
      </c>
      <c r="BC44" s="80">
        <v>6</v>
      </c>
      <c r="BD44" s="80"/>
      <c r="BE44" s="80"/>
      <c r="BF44" s="80"/>
      <c r="BG44" s="80"/>
      <c r="BH44" s="80"/>
      <c r="BI44" s="80"/>
      <c r="BJ44" s="43">
        <f t="shared" si="11"/>
        <v>20</v>
      </c>
      <c r="BK44" s="51">
        <f t="shared" si="12"/>
        <v>1</v>
      </c>
      <c r="BL44" s="21"/>
      <c r="BM44" s="21"/>
      <c r="BN44" s="21"/>
      <c r="BO44" s="21"/>
      <c r="BP44" s="21"/>
      <c r="BQ44" s="21"/>
      <c r="BR44" s="21"/>
      <c r="BS44" s="21"/>
      <c r="BT44" s="43">
        <f t="shared" si="13"/>
        <v>0</v>
      </c>
      <c r="BU44" s="51" t="e">
        <f t="shared" si="14"/>
        <v>#DIV/0!</v>
      </c>
      <c r="BV44" s="21"/>
      <c r="BW44" s="21"/>
      <c r="BX44" s="21"/>
      <c r="BY44" s="21"/>
      <c r="BZ44" s="21"/>
      <c r="CA44" s="21"/>
      <c r="CB44" s="21"/>
      <c r="CC44" s="21"/>
      <c r="CD44" s="43">
        <f t="shared" si="15"/>
        <v>0</v>
      </c>
      <c r="CE44" s="51" t="e">
        <f t="shared" si="16"/>
        <v>#DIV/0!</v>
      </c>
      <c r="CF44" s="21"/>
      <c r="CG44" s="21"/>
      <c r="CH44" s="21"/>
      <c r="CI44" s="21"/>
      <c r="CJ44" s="21"/>
      <c r="CK44" s="21"/>
      <c r="CL44" s="21"/>
      <c r="CM44" s="21"/>
      <c r="CN44" s="43">
        <f t="shared" si="17"/>
        <v>0</v>
      </c>
      <c r="CO44" s="51" t="e">
        <f t="shared" si="18"/>
        <v>#DIV/0!</v>
      </c>
      <c r="CP44" s="21"/>
      <c r="CQ44" s="21"/>
      <c r="CR44" s="21"/>
      <c r="CS44" s="21"/>
      <c r="CT44" s="21"/>
      <c r="CU44" s="21"/>
      <c r="CV44" s="21"/>
      <c r="CW44" s="21"/>
      <c r="CX44" s="43">
        <f t="shared" si="19"/>
        <v>0</v>
      </c>
      <c r="CY44" s="51" t="e">
        <f t="shared" si="0"/>
        <v>#DIV/0!</v>
      </c>
      <c r="CZ44" s="50">
        <f t="shared" si="20"/>
        <v>86.5</v>
      </c>
      <c r="DA44" s="49">
        <f t="shared" si="22"/>
        <v>0.86499999999999999</v>
      </c>
      <c r="DB44" s="48" t="str">
        <f t="shared" si="21"/>
        <v>B+</v>
      </c>
    </row>
    <row r="45" spans="2:106" ht="14.45" thickBot="1">
      <c r="B45" s="80">
        <v>32</v>
      </c>
      <c r="C45" s="89">
        <v>2180005193</v>
      </c>
      <c r="D45" s="80">
        <v>2</v>
      </c>
      <c r="E45" s="80">
        <v>14</v>
      </c>
      <c r="F45" s="80"/>
      <c r="G45" s="80"/>
      <c r="H45" s="80"/>
      <c r="I45" s="80"/>
      <c r="J45" s="80"/>
      <c r="K45" s="80"/>
      <c r="L45" s="87">
        <f t="shared" si="1"/>
        <v>16</v>
      </c>
      <c r="M45" s="88">
        <f t="shared" si="2"/>
        <v>1</v>
      </c>
      <c r="N45" s="80">
        <v>4</v>
      </c>
      <c r="O45" s="80">
        <v>3</v>
      </c>
      <c r="P45" s="80">
        <v>6</v>
      </c>
      <c r="Q45" s="80"/>
      <c r="R45" s="80"/>
      <c r="S45" s="80"/>
      <c r="T45" s="80"/>
      <c r="U45" s="80"/>
      <c r="V45" s="87">
        <f t="shared" si="3"/>
        <v>13</v>
      </c>
      <c r="W45" s="88">
        <f t="shared" si="4"/>
        <v>0.9285714285714286</v>
      </c>
      <c r="X45" s="80">
        <v>8.5</v>
      </c>
      <c r="Y45" s="80">
        <v>4</v>
      </c>
      <c r="Z45" s="80"/>
      <c r="AA45" s="80"/>
      <c r="AB45" s="80"/>
      <c r="AC45" s="80"/>
      <c r="AD45" s="80"/>
      <c r="AE45" s="80"/>
      <c r="AF45" s="87">
        <f t="shared" si="5"/>
        <v>12.5</v>
      </c>
      <c r="AG45" s="88">
        <f t="shared" si="6"/>
        <v>0.83333333333333337</v>
      </c>
      <c r="AH45" s="80">
        <v>5</v>
      </c>
      <c r="AI45" s="80">
        <v>12</v>
      </c>
      <c r="AJ45" s="80"/>
      <c r="AK45" s="80"/>
      <c r="AL45" s="80"/>
      <c r="AM45" s="80"/>
      <c r="AN45" s="80"/>
      <c r="AO45" s="80"/>
      <c r="AP45" s="87">
        <f t="shared" si="7"/>
        <v>17</v>
      </c>
      <c r="AQ45" s="88">
        <f t="shared" si="8"/>
        <v>1</v>
      </c>
      <c r="AR45" s="80">
        <v>4</v>
      </c>
      <c r="AS45" s="80">
        <v>9.5</v>
      </c>
      <c r="AT45" s="80">
        <v>4</v>
      </c>
      <c r="AU45" s="80"/>
      <c r="AV45" s="80"/>
      <c r="AW45" s="80"/>
      <c r="AX45" s="80"/>
      <c r="AY45" s="80"/>
      <c r="AZ45" s="87">
        <f t="shared" si="9"/>
        <v>17.5</v>
      </c>
      <c r="BA45" s="88">
        <f t="shared" si="10"/>
        <v>0.97222222222222221</v>
      </c>
      <c r="BB45" s="80">
        <v>14</v>
      </c>
      <c r="BC45" s="80">
        <v>6</v>
      </c>
      <c r="BD45" s="80"/>
      <c r="BE45" s="80"/>
      <c r="BF45" s="80"/>
      <c r="BG45" s="80"/>
      <c r="BH45" s="80"/>
      <c r="BI45" s="80"/>
      <c r="BJ45" s="43">
        <f t="shared" si="11"/>
        <v>20</v>
      </c>
      <c r="BK45" s="51">
        <f t="shared" si="12"/>
        <v>1</v>
      </c>
      <c r="BL45" s="21"/>
      <c r="BM45" s="21"/>
      <c r="BN45" s="21"/>
      <c r="BO45" s="21"/>
      <c r="BP45" s="21"/>
      <c r="BQ45" s="21"/>
      <c r="BR45" s="21"/>
      <c r="BS45" s="21"/>
      <c r="BT45" s="43">
        <f t="shared" si="13"/>
        <v>0</v>
      </c>
      <c r="BU45" s="51" t="e">
        <f t="shared" si="14"/>
        <v>#DIV/0!</v>
      </c>
      <c r="BV45" s="21"/>
      <c r="BW45" s="21"/>
      <c r="BX45" s="21"/>
      <c r="BY45" s="21"/>
      <c r="BZ45" s="21"/>
      <c r="CA45" s="21"/>
      <c r="CB45" s="21"/>
      <c r="CC45" s="21"/>
      <c r="CD45" s="43">
        <f t="shared" si="15"/>
        <v>0</v>
      </c>
      <c r="CE45" s="51" t="e">
        <f t="shared" si="16"/>
        <v>#DIV/0!</v>
      </c>
      <c r="CF45" s="21"/>
      <c r="CG45" s="21"/>
      <c r="CH45" s="21"/>
      <c r="CI45" s="21"/>
      <c r="CJ45" s="21"/>
      <c r="CK45" s="21"/>
      <c r="CL45" s="21"/>
      <c r="CM45" s="21"/>
      <c r="CN45" s="43">
        <f t="shared" si="17"/>
        <v>0</v>
      </c>
      <c r="CO45" s="51" t="e">
        <f t="shared" si="18"/>
        <v>#DIV/0!</v>
      </c>
      <c r="CP45" s="21"/>
      <c r="CQ45" s="21"/>
      <c r="CR45" s="21"/>
      <c r="CS45" s="21"/>
      <c r="CT45" s="21"/>
      <c r="CU45" s="21"/>
      <c r="CV45" s="21"/>
      <c r="CW45" s="21"/>
      <c r="CX45" s="43">
        <f t="shared" si="19"/>
        <v>0</v>
      </c>
      <c r="CY45" s="51" t="e">
        <f t="shared" si="0"/>
        <v>#DIV/0!</v>
      </c>
      <c r="CZ45" s="50">
        <f t="shared" si="20"/>
        <v>96</v>
      </c>
      <c r="DA45" s="49">
        <f t="shared" si="22"/>
        <v>0.96</v>
      </c>
      <c r="DB45" s="48" t="str">
        <f t="shared" si="21"/>
        <v>A+</v>
      </c>
    </row>
    <row r="46" spans="2:106" ht="14.45" thickBot="1">
      <c r="B46" s="80">
        <v>33</v>
      </c>
      <c r="C46" s="89">
        <v>2160004607</v>
      </c>
      <c r="D46" s="80">
        <v>1.5</v>
      </c>
      <c r="E46" s="80">
        <v>6.5</v>
      </c>
      <c r="F46" s="80"/>
      <c r="G46" s="80"/>
      <c r="H46" s="80"/>
      <c r="I46" s="80"/>
      <c r="J46" s="80"/>
      <c r="K46" s="80"/>
      <c r="L46" s="87">
        <f t="shared" si="1"/>
        <v>8</v>
      </c>
      <c r="M46" s="88">
        <f t="shared" si="2"/>
        <v>0.5</v>
      </c>
      <c r="N46" s="80">
        <v>4.5</v>
      </c>
      <c r="O46" s="80">
        <v>3</v>
      </c>
      <c r="P46" s="80">
        <v>5.5</v>
      </c>
      <c r="Q46" s="80"/>
      <c r="R46" s="80"/>
      <c r="S46" s="80"/>
      <c r="T46" s="80"/>
      <c r="U46" s="80"/>
      <c r="V46" s="87">
        <f t="shared" si="3"/>
        <v>13</v>
      </c>
      <c r="W46" s="88">
        <f t="shared" si="4"/>
        <v>0.9285714285714286</v>
      </c>
      <c r="X46" s="80">
        <v>4</v>
      </c>
      <c r="Y46" s="80">
        <v>0.5</v>
      </c>
      <c r="Z46" s="80"/>
      <c r="AA46" s="80"/>
      <c r="AB46" s="80"/>
      <c r="AC46" s="80"/>
      <c r="AD46" s="80"/>
      <c r="AE46" s="80"/>
      <c r="AF46" s="87">
        <f t="shared" si="5"/>
        <v>4.5</v>
      </c>
      <c r="AG46" s="88">
        <f t="shared" si="6"/>
        <v>0.3</v>
      </c>
      <c r="AH46" s="80">
        <v>5</v>
      </c>
      <c r="AI46" s="80">
        <v>3.5</v>
      </c>
      <c r="AJ46" s="80"/>
      <c r="AK46" s="80"/>
      <c r="AL46" s="80"/>
      <c r="AM46" s="80"/>
      <c r="AN46" s="80"/>
      <c r="AO46" s="80"/>
      <c r="AP46" s="87">
        <f t="shared" si="7"/>
        <v>8.5</v>
      </c>
      <c r="AQ46" s="88">
        <f t="shared" si="8"/>
        <v>0.5</v>
      </c>
      <c r="AR46" s="80">
        <v>4</v>
      </c>
      <c r="AS46" s="80">
        <v>6</v>
      </c>
      <c r="AT46" s="80">
        <v>2.5</v>
      </c>
      <c r="AU46" s="80"/>
      <c r="AV46" s="80"/>
      <c r="AW46" s="80"/>
      <c r="AX46" s="80"/>
      <c r="AY46" s="80"/>
      <c r="AZ46" s="87">
        <f t="shared" si="9"/>
        <v>12.5</v>
      </c>
      <c r="BA46" s="88">
        <f t="shared" si="10"/>
        <v>0.69444444444444442</v>
      </c>
      <c r="BB46" s="80">
        <v>14</v>
      </c>
      <c r="BC46" s="80">
        <v>9</v>
      </c>
      <c r="BD46" s="80"/>
      <c r="BE46" s="80"/>
      <c r="BF46" s="80"/>
      <c r="BG46" s="80"/>
      <c r="BH46" s="80"/>
      <c r="BI46" s="80"/>
      <c r="BJ46" s="43">
        <f t="shared" si="11"/>
        <v>23</v>
      </c>
      <c r="BK46" s="51">
        <f t="shared" si="12"/>
        <v>1.1499999999999999</v>
      </c>
      <c r="BL46" s="21"/>
      <c r="BM46" s="21"/>
      <c r="BN46" s="21"/>
      <c r="BO46" s="21"/>
      <c r="BP46" s="21"/>
      <c r="BQ46" s="21"/>
      <c r="BR46" s="21"/>
      <c r="BS46" s="21"/>
      <c r="BT46" s="43">
        <f t="shared" si="13"/>
        <v>0</v>
      </c>
      <c r="BU46" s="51" t="e">
        <f t="shared" si="14"/>
        <v>#DIV/0!</v>
      </c>
      <c r="BV46" s="21"/>
      <c r="BW46" s="21"/>
      <c r="BX46" s="21"/>
      <c r="BY46" s="21"/>
      <c r="BZ46" s="21"/>
      <c r="CA46" s="21"/>
      <c r="CB46" s="21"/>
      <c r="CC46" s="21"/>
      <c r="CD46" s="43">
        <f t="shared" si="15"/>
        <v>0</v>
      </c>
      <c r="CE46" s="51" t="e">
        <f t="shared" si="16"/>
        <v>#DIV/0!</v>
      </c>
      <c r="CF46" s="21"/>
      <c r="CG46" s="21"/>
      <c r="CH46" s="21"/>
      <c r="CI46" s="21"/>
      <c r="CJ46" s="21"/>
      <c r="CK46" s="21"/>
      <c r="CL46" s="21"/>
      <c r="CM46" s="21"/>
      <c r="CN46" s="43">
        <f t="shared" si="17"/>
        <v>0</v>
      </c>
      <c r="CO46" s="51" t="e">
        <f t="shared" si="18"/>
        <v>#DIV/0!</v>
      </c>
      <c r="CP46" s="21"/>
      <c r="CQ46" s="21"/>
      <c r="CR46" s="21"/>
      <c r="CS46" s="21"/>
      <c r="CT46" s="21"/>
      <c r="CU46" s="21"/>
      <c r="CV46" s="21"/>
      <c r="CW46" s="21"/>
      <c r="CX46" s="43">
        <f t="shared" si="19"/>
        <v>0</v>
      </c>
      <c r="CY46" s="51" t="e">
        <f t="shared" ref="CY46:CY60" si="23">CX46/CX$12</f>
        <v>#DIV/0!</v>
      </c>
      <c r="CZ46" s="50">
        <f t="shared" si="20"/>
        <v>69.5</v>
      </c>
      <c r="DA46" s="49">
        <f t="shared" si="22"/>
        <v>0.69499999999999995</v>
      </c>
      <c r="DB46" s="48" t="str">
        <f t="shared" si="21"/>
        <v>C</v>
      </c>
    </row>
    <row r="47" spans="2:106" ht="14.45" thickBot="1">
      <c r="B47" s="80">
        <v>34</v>
      </c>
      <c r="C47" s="89">
        <v>2170000227</v>
      </c>
      <c r="D47" s="80">
        <v>1.5</v>
      </c>
      <c r="E47" s="80">
        <v>5.5</v>
      </c>
      <c r="F47" s="80"/>
      <c r="G47" s="80"/>
      <c r="H47" s="80"/>
      <c r="I47" s="80"/>
      <c r="J47" s="80"/>
      <c r="K47" s="80"/>
      <c r="L47" s="87">
        <f t="shared" ref="L47:L54" si="24">SUM(D47:K47)</f>
        <v>7</v>
      </c>
      <c r="M47" s="88">
        <f t="shared" si="2"/>
        <v>0.4375</v>
      </c>
      <c r="N47" s="80">
        <v>4</v>
      </c>
      <c r="O47" s="80">
        <v>3</v>
      </c>
      <c r="P47" s="80">
        <v>2.75</v>
      </c>
      <c r="Q47" s="80"/>
      <c r="R47" s="80"/>
      <c r="S47" s="80"/>
      <c r="T47" s="80"/>
      <c r="U47" s="80"/>
      <c r="V47" s="87">
        <f t="shared" si="3"/>
        <v>9.75</v>
      </c>
      <c r="W47" s="88">
        <f t="shared" si="4"/>
        <v>0.6964285714285714</v>
      </c>
      <c r="X47" s="80">
        <v>6.5</v>
      </c>
      <c r="Y47" s="80">
        <v>2</v>
      </c>
      <c r="Z47" s="80"/>
      <c r="AA47" s="80"/>
      <c r="AB47" s="80"/>
      <c r="AC47" s="80"/>
      <c r="AD47" s="80"/>
      <c r="AE47" s="80"/>
      <c r="AF47" s="87">
        <f t="shared" si="5"/>
        <v>8.5</v>
      </c>
      <c r="AG47" s="88">
        <f t="shared" si="6"/>
        <v>0.56666666666666665</v>
      </c>
      <c r="AH47" s="80">
        <v>5</v>
      </c>
      <c r="AI47" s="80">
        <v>7.5</v>
      </c>
      <c r="AJ47" s="80"/>
      <c r="AK47" s="80"/>
      <c r="AL47" s="80"/>
      <c r="AM47" s="80"/>
      <c r="AN47" s="80"/>
      <c r="AO47" s="80"/>
      <c r="AP47" s="87">
        <f t="shared" si="7"/>
        <v>12.5</v>
      </c>
      <c r="AQ47" s="88">
        <f t="shared" si="8"/>
        <v>0.73529411764705888</v>
      </c>
      <c r="AR47" s="80">
        <v>4.5</v>
      </c>
      <c r="AS47" s="80">
        <v>6</v>
      </c>
      <c r="AT47" s="80">
        <v>2.5</v>
      </c>
      <c r="AU47" s="80"/>
      <c r="AV47" s="80"/>
      <c r="AW47" s="80"/>
      <c r="AX47" s="80"/>
      <c r="AY47" s="80"/>
      <c r="AZ47" s="87">
        <f t="shared" si="9"/>
        <v>13</v>
      </c>
      <c r="BA47" s="88">
        <f t="shared" si="10"/>
        <v>0.72222222222222221</v>
      </c>
      <c r="BB47" s="80">
        <v>12</v>
      </c>
      <c r="BC47" s="80">
        <v>7.5</v>
      </c>
      <c r="BD47" s="80"/>
      <c r="BE47" s="80"/>
      <c r="BF47" s="80"/>
      <c r="BG47" s="80"/>
      <c r="BH47" s="80"/>
      <c r="BI47" s="80"/>
      <c r="BJ47" s="43">
        <f t="shared" si="11"/>
        <v>19.5</v>
      </c>
      <c r="BK47" s="51">
        <f t="shared" si="12"/>
        <v>0.97499999999999998</v>
      </c>
      <c r="BL47" s="21"/>
      <c r="BM47" s="21"/>
      <c r="BN47" s="21"/>
      <c r="BO47" s="21"/>
      <c r="BP47" s="21"/>
      <c r="BQ47" s="21"/>
      <c r="BR47" s="21"/>
      <c r="BS47" s="21"/>
      <c r="BT47" s="43">
        <f t="shared" si="13"/>
        <v>0</v>
      </c>
      <c r="BU47" s="51" t="e">
        <f t="shared" si="14"/>
        <v>#DIV/0!</v>
      </c>
      <c r="BV47" s="21"/>
      <c r="BW47" s="21"/>
      <c r="BX47" s="21"/>
      <c r="BY47" s="21"/>
      <c r="BZ47" s="21"/>
      <c r="CA47" s="21"/>
      <c r="CB47" s="21"/>
      <c r="CC47" s="21"/>
      <c r="CD47" s="43">
        <f t="shared" si="15"/>
        <v>0</v>
      </c>
      <c r="CE47" s="51" t="e">
        <f t="shared" si="16"/>
        <v>#DIV/0!</v>
      </c>
      <c r="CF47" s="21"/>
      <c r="CG47" s="21"/>
      <c r="CH47" s="21"/>
      <c r="CI47" s="21"/>
      <c r="CJ47" s="21"/>
      <c r="CK47" s="21"/>
      <c r="CL47" s="21"/>
      <c r="CM47" s="21"/>
      <c r="CN47" s="43">
        <f t="shared" si="17"/>
        <v>0</v>
      </c>
      <c r="CO47" s="51" t="e">
        <f t="shared" si="18"/>
        <v>#DIV/0!</v>
      </c>
      <c r="CP47" s="21"/>
      <c r="CQ47" s="21"/>
      <c r="CR47" s="21"/>
      <c r="CS47" s="21"/>
      <c r="CT47" s="21"/>
      <c r="CU47" s="21"/>
      <c r="CV47" s="21"/>
      <c r="CW47" s="21"/>
      <c r="CX47" s="43">
        <f t="shared" si="19"/>
        <v>0</v>
      </c>
      <c r="CY47" s="51" t="e">
        <f t="shared" si="23"/>
        <v>#DIV/0!</v>
      </c>
      <c r="CZ47" s="50">
        <f t="shared" si="20"/>
        <v>70.25</v>
      </c>
      <c r="DA47" s="49">
        <f t="shared" si="22"/>
        <v>0.70250000000000001</v>
      </c>
      <c r="DB47" s="48" t="str">
        <f t="shared" si="21"/>
        <v>C</v>
      </c>
    </row>
    <row r="48" spans="2:106" ht="14.45" thickBot="1">
      <c r="B48" s="80">
        <v>35</v>
      </c>
      <c r="C48" s="89">
        <v>2170000394</v>
      </c>
      <c r="D48" s="80">
        <v>1.5</v>
      </c>
      <c r="E48" s="80">
        <v>1</v>
      </c>
      <c r="F48" s="80"/>
      <c r="G48" s="80"/>
      <c r="H48" s="80"/>
      <c r="I48" s="80"/>
      <c r="J48" s="80"/>
      <c r="K48" s="80"/>
      <c r="L48" s="87">
        <f t="shared" si="24"/>
        <v>2.5</v>
      </c>
      <c r="M48" s="88">
        <f t="shared" si="2"/>
        <v>0.15625</v>
      </c>
      <c r="N48" s="80">
        <v>4</v>
      </c>
      <c r="O48" s="80">
        <v>3</v>
      </c>
      <c r="P48" s="80">
        <v>3</v>
      </c>
      <c r="Q48" s="80"/>
      <c r="R48" s="80"/>
      <c r="S48" s="80"/>
      <c r="T48" s="80"/>
      <c r="U48" s="80"/>
      <c r="V48" s="87">
        <f t="shared" si="3"/>
        <v>10</v>
      </c>
      <c r="W48" s="88">
        <f t="shared" si="4"/>
        <v>0.7142857142857143</v>
      </c>
      <c r="X48" s="80">
        <v>8</v>
      </c>
      <c r="Y48" s="80">
        <v>3</v>
      </c>
      <c r="Z48" s="80"/>
      <c r="AA48" s="80"/>
      <c r="AB48" s="80"/>
      <c r="AC48" s="80"/>
      <c r="AD48" s="80"/>
      <c r="AE48" s="80"/>
      <c r="AF48" s="87">
        <f t="shared" si="5"/>
        <v>11</v>
      </c>
      <c r="AG48" s="88">
        <f t="shared" si="6"/>
        <v>0.73333333333333328</v>
      </c>
      <c r="AH48" s="80">
        <v>5</v>
      </c>
      <c r="AI48" s="80">
        <v>4.5</v>
      </c>
      <c r="AJ48" s="80"/>
      <c r="AK48" s="80"/>
      <c r="AL48" s="80"/>
      <c r="AM48" s="80"/>
      <c r="AN48" s="80"/>
      <c r="AO48" s="80"/>
      <c r="AP48" s="87">
        <f t="shared" si="7"/>
        <v>9.5</v>
      </c>
      <c r="AQ48" s="88">
        <f t="shared" si="8"/>
        <v>0.55882352941176472</v>
      </c>
      <c r="AR48" s="80">
        <v>3.5</v>
      </c>
      <c r="AS48" s="80">
        <v>3.5</v>
      </c>
      <c r="AT48" s="80">
        <v>1</v>
      </c>
      <c r="AU48" s="80"/>
      <c r="AV48" s="80"/>
      <c r="AW48" s="80"/>
      <c r="AX48" s="80"/>
      <c r="AY48" s="80"/>
      <c r="AZ48" s="87">
        <f t="shared" si="9"/>
        <v>8</v>
      </c>
      <c r="BA48" s="88">
        <f t="shared" si="10"/>
        <v>0.44444444444444442</v>
      </c>
      <c r="BB48" s="80">
        <v>13</v>
      </c>
      <c r="BC48" s="80">
        <v>5.5</v>
      </c>
      <c r="BD48" s="80"/>
      <c r="BE48" s="80"/>
      <c r="BF48" s="80"/>
      <c r="BG48" s="80"/>
      <c r="BH48" s="80"/>
      <c r="BI48" s="80"/>
      <c r="BJ48" s="43">
        <f t="shared" si="11"/>
        <v>18.5</v>
      </c>
      <c r="BK48" s="51">
        <f t="shared" si="12"/>
        <v>0.92500000000000004</v>
      </c>
      <c r="BL48" s="21"/>
      <c r="BM48" s="21"/>
      <c r="BN48" s="21"/>
      <c r="BO48" s="21"/>
      <c r="BP48" s="21"/>
      <c r="BQ48" s="21"/>
      <c r="BR48" s="21"/>
      <c r="BS48" s="21"/>
      <c r="BT48" s="43">
        <f t="shared" si="13"/>
        <v>0</v>
      </c>
      <c r="BU48" s="51" t="e">
        <f t="shared" si="14"/>
        <v>#DIV/0!</v>
      </c>
      <c r="BV48" s="21"/>
      <c r="BW48" s="21"/>
      <c r="BX48" s="21"/>
      <c r="BY48" s="21"/>
      <c r="BZ48" s="21"/>
      <c r="CA48" s="21"/>
      <c r="CB48" s="21"/>
      <c r="CC48" s="21"/>
      <c r="CD48" s="43">
        <f t="shared" si="15"/>
        <v>0</v>
      </c>
      <c r="CE48" s="51" t="e">
        <f t="shared" si="16"/>
        <v>#DIV/0!</v>
      </c>
      <c r="CF48" s="21"/>
      <c r="CG48" s="21"/>
      <c r="CH48" s="21"/>
      <c r="CI48" s="21"/>
      <c r="CJ48" s="21"/>
      <c r="CK48" s="21"/>
      <c r="CL48" s="21"/>
      <c r="CM48" s="21"/>
      <c r="CN48" s="43">
        <f t="shared" si="17"/>
        <v>0</v>
      </c>
      <c r="CO48" s="51" t="e">
        <f t="shared" si="18"/>
        <v>#DIV/0!</v>
      </c>
      <c r="CP48" s="21"/>
      <c r="CQ48" s="21"/>
      <c r="CR48" s="21"/>
      <c r="CS48" s="21"/>
      <c r="CT48" s="21"/>
      <c r="CU48" s="21"/>
      <c r="CV48" s="21"/>
      <c r="CW48" s="21"/>
      <c r="CX48" s="43">
        <f t="shared" si="19"/>
        <v>0</v>
      </c>
      <c r="CY48" s="51" t="e">
        <f t="shared" si="23"/>
        <v>#DIV/0!</v>
      </c>
      <c r="CZ48" s="50">
        <f t="shared" si="20"/>
        <v>59.5</v>
      </c>
      <c r="DA48" s="49">
        <f t="shared" si="22"/>
        <v>0.59499999999999997</v>
      </c>
      <c r="DB48" s="48" t="str">
        <f t="shared" si="21"/>
        <v>D</v>
      </c>
    </row>
    <row r="49" spans="2:106" ht="14.45" thickBot="1">
      <c r="B49" s="80">
        <v>36</v>
      </c>
      <c r="C49" s="89">
        <v>2170001322</v>
      </c>
      <c r="D49" s="80">
        <v>2</v>
      </c>
      <c r="E49" s="80">
        <v>10.5</v>
      </c>
      <c r="F49" s="80"/>
      <c r="G49" s="80"/>
      <c r="H49" s="80"/>
      <c r="I49" s="80"/>
      <c r="J49" s="80"/>
      <c r="K49" s="80"/>
      <c r="L49" s="87">
        <f t="shared" si="24"/>
        <v>12.5</v>
      </c>
      <c r="M49" s="88">
        <f t="shared" si="2"/>
        <v>0.78125</v>
      </c>
      <c r="N49" s="80">
        <v>4</v>
      </c>
      <c r="O49" s="80">
        <v>3</v>
      </c>
      <c r="P49" s="80">
        <v>6</v>
      </c>
      <c r="Q49" s="80"/>
      <c r="R49" s="80"/>
      <c r="S49" s="80"/>
      <c r="T49" s="80"/>
      <c r="U49" s="80"/>
      <c r="V49" s="87">
        <f t="shared" si="3"/>
        <v>13</v>
      </c>
      <c r="W49" s="88">
        <f t="shared" si="4"/>
        <v>0.9285714285714286</v>
      </c>
      <c r="X49" s="80">
        <v>8.5</v>
      </c>
      <c r="Y49" s="80">
        <v>4</v>
      </c>
      <c r="Z49" s="80"/>
      <c r="AA49" s="80"/>
      <c r="AB49" s="80"/>
      <c r="AC49" s="80"/>
      <c r="AD49" s="80"/>
      <c r="AE49" s="80"/>
      <c r="AF49" s="87">
        <f t="shared" si="5"/>
        <v>12.5</v>
      </c>
      <c r="AG49" s="88">
        <f t="shared" si="6"/>
        <v>0.83333333333333337</v>
      </c>
      <c r="AH49" s="80">
        <v>5</v>
      </c>
      <c r="AI49" s="80">
        <v>8</v>
      </c>
      <c r="AJ49" s="80"/>
      <c r="AK49" s="80"/>
      <c r="AL49" s="80"/>
      <c r="AM49" s="80"/>
      <c r="AN49" s="80"/>
      <c r="AO49" s="80"/>
      <c r="AP49" s="87">
        <f t="shared" si="7"/>
        <v>13</v>
      </c>
      <c r="AQ49" s="88">
        <f t="shared" si="8"/>
        <v>0.76470588235294112</v>
      </c>
      <c r="AR49" s="80">
        <v>4</v>
      </c>
      <c r="AS49" s="80">
        <v>6</v>
      </c>
      <c r="AT49" s="80">
        <v>4</v>
      </c>
      <c r="AU49" s="80"/>
      <c r="AV49" s="80"/>
      <c r="AW49" s="80"/>
      <c r="AX49" s="80"/>
      <c r="AY49" s="80"/>
      <c r="AZ49" s="87">
        <f t="shared" si="9"/>
        <v>14</v>
      </c>
      <c r="BA49" s="88">
        <f t="shared" si="10"/>
        <v>0.77777777777777779</v>
      </c>
      <c r="BB49" s="80">
        <v>12</v>
      </c>
      <c r="BC49" s="80">
        <v>7.5</v>
      </c>
      <c r="BD49" s="80"/>
      <c r="BE49" s="80"/>
      <c r="BF49" s="80"/>
      <c r="BG49" s="80"/>
      <c r="BH49" s="80"/>
      <c r="BI49" s="80"/>
      <c r="BJ49" s="43">
        <f t="shared" si="11"/>
        <v>19.5</v>
      </c>
      <c r="BK49" s="51">
        <f t="shared" si="12"/>
        <v>0.97499999999999998</v>
      </c>
      <c r="BL49" s="21"/>
      <c r="BM49" s="21"/>
      <c r="BN49" s="21"/>
      <c r="BO49" s="21"/>
      <c r="BP49" s="21"/>
      <c r="BQ49" s="21"/>
      <c r="BR49" s="21"/>
      <c r="BS49" s="21"/>
      <c r="BT49" s="43">
        <f t="shared" si="13"/>
        <v>0</v>
      </c>
      <c r="BU49" s="51" t="e">
        <f t="shared" si="14"/>
        <v>#DIV/0!</v>
      </c>
      <c r="BV49" s="21"/>
      <c r="BW49" s="21"/>
      <c r="BX49" s="21"/>
      <c r="BY49" s="21"/>
      <c r="BZ49" s="21"/>
      <c r="CA49" s="21"/>
      <c r="CB49" s="21"/>
      <c r="CC49" s="21"/>
      <c r="CD49" s="43">
        <f t="shared" si="15"/>
        <v>0</v>
      </c>
      <c r="CE49" s="51" t="e">
        <f t="shared" si="16"/>
        <v>#DIV/0!</v>
      </c>
      <c r="CF49" s="21"/>
      <c r="CG49" s="21"/>
      <c r="CH49" s="21"/>
      <c r="CI49" s="21"/>
      <c r="CJ49" s="21"/>
      <c r="CK49" s="21"/>
      <c r="CL49" s="21"/>
      <c r="CM49" s="21"/>
      <c r="CN49" s="43">
        <f t="shared" si="17"/>
        <v>0</v>
      </c>
      <c r="CO49" s="51" t="e">
        <f t="shared" si="18"/>
        <v>#DIV/0!</v>
      </c>
      <c r="CP49" s="21"/>
      <c r="CQ49" s="21"/>
      <c r="CR49" s="21"/>
      <c r="CS49" s="21"/>
      <c r="CT49" s="21"/>
      <c r="CU49" s="21"/>
      <c r="CV49" s="21"/>
      <c r="CW49" s="21"/>
      <c r="CX49" s="43">
        <f t="shared" si="19"/>
        <v>0</v>
      </c>
      <c r="CY49" s="51" t="e">
        <f t="shared" si="23"/>
        <v>#DIV/0!</v>
      </c>
      <c r="CZ49" s="50">
        <f t="shared" si="20"/>
        <v>84.5</v>
      </c>
      <c r="DA49" s="49">
        <f t="shared" si="22"/>
        <v>0.84499999999999997</v>
      </c>
      <c r="DB49" s="48" t="str">
        <f t="shared" si="21"/>
        <v>B+</v>
      </c>
    </row>
    <row r="50" spans="2:106" ht="14.45" thickBot="1">
      <c r="B50" s="80">
        <v>37</v>
      </c>
      <c r="C50" s="89">
        <v>2170001530</v>
      </c>
      <c r="D50" s="80">
        <v>2</v>
      </c>
      <c r="E50" s="80">
        <v>7.5</v>
      </c>
      <c r="F50" s="80"/>
      <c r="G50" s="80"/>
      <c r="H50" s="80"/>
      <c r="I50" s="80"/>
      <c r="J50" s="80"/>
      <c r="K50" s="80"/>
      <c r="L50" s="87">
        <f t="shared" si="24"/>
        <v>9.5</v>
      </c>
      <c r="M50" s="88">
        <f t="shared" si="2"/>
        <v>0.59375</v>
      </c>
      <c r="N50" s="80">
        <v>3</v>
      </c>
      <c r="O50" s="80">
        <v>2.5</v>
      </c>
      <c r="P50" s="80">
        <v>9</v>
      </c>
      <c r="Q50" s="80"/>
      <c r="R50" s="80"/>
      <c r="S50" s="80"/>
      <c r="T50" s="80"/>
      <c r="U50" s="80"/>
      <c r="V50" s="87">
        <f t="shared" si="3"/>
        <v>14.5</v>
      </c>
      <c r="W50" s="88">
        <f t="shared" si="4"/>
        <v>1.0357142857142858</v>
      </c>
      <c r="X50" s="80">
        <v>8</v>
      </c>
      <c r="Y50" s="80">
        <v>1.5</v>
      </c>
      <c r="Z50" s="80"/>
      <c r="AA50" s="80"/>
      <c r="AB50" s="80"/>
      <c r="AC50" s="80"/>
      <c r="AD50" s="80"/>
      <c r="AE50" s="80"/>
      <c r="AF50" s="87">
        <f t="shared" si="5"/>
        <v>9.5</v>
      </c>
      <c r="AG50" s="88">
        <f t="shared" si="6"/>
        <v>0.6333333333333333</v>
      </c>
      <c r="AH50" s="80">
        <v>5</v>
      </c>
      <c r="AI50" s="80">
        <v>6</v>
      </c>
      <c r="AJ50" s="80"/>
      <c r="AK50" s="80"/>
      <c r="AL50" s="80"/>
      <c r="AM50" s="80"/>
      <c r="AN50" s="80"/>
      <c r="AO50" s="80"/>
      <c r="AP50" s="87">
        <f t="shared" si="7"/>
        <v>11</v>
      </c>
      <c r="AQ50" s="88">
        <f t="shared" si="8"/>
        <v>0.6470588235294118</v>
      </c>
      <c r="AR50" s="80">
        <v>3.5</v>
      </c>
      <c r="AS50" s="80">
        <v>6</v>
      </c>
      <c r="AT50" s="80">
        <v>3.5</v>
      </c>
      <c r="AU50" s="80"/>
      <c r="AV50" s="80"/>
      <c r="AW50" s="80"/>
      <c r="AX50" s="80"/>
      <c r="AY50" s="80"/>
      <c r="AZ50" s="87">
        <f t="shared" si="9"/>
        <v>13</v>
      </c>
      <c r="BA50" s="88">
        <f t="shared" si="10"/>
        <v>0.72222222222222221</v>
      </c>
      <c r="BB50" s="80">
        <v>14</v>
      </c>
      <c r="BC50" s="80">
        <v>9</v>
      </c>
      <c r="BD50" s="80"/>
      <c r="BE50" s="80"/>
      <c r="BF50" s="80"/>
      <c r="BG50" s="80"/>
      <c r="BH50" s="80"/>
      <c r="BI50" s="80"/>
      <c r="BJ50" s="43">
        <f t="shared" si="11"/>
        <v>23</v>
      </c>
      <c r="BK50" s="51">
        <f t="shared" si="12"/>
        <v>1.1499999999999999</v>
      </c>
      <c r="BL50" s="21"/>
      <c r="BM50" s="21"/>
      <c r="BN50" s="21"/>
      <c r="BO50" s="21"/>
      <c r="BP50" s="21"/>
      <c r="BQ50" s="21"/>
      <c r="BR50" s="21"/>
      <c r="BS50" s="21"/>
      <c r="BT50" s="43">
        <f t="shared" si="13"/>
        <v>0</v>
      </c>
      <c r="BU50" s="51" t="e">
        <f t="shared" si="14"/>
        <v>#DIV/0!</v>
      </c>
      <c r="BV50" s="21"/>
      <c r="BW50" s="21"/>
      <c r="BX50" s="21"/>
      <c r="BY50" s="21"/>
      <c r="BZ50" s="21"/>
      <c r="CA50" s="21"/>
      <c r="CB50" s="21"/>
      <c r="CC50" s="21"/>
      <c r="CD50" s="43">
        <f t="shared" si="15"/>
        <v>0</v>
      </c>
      <c r="CE50" s="51" t="e">
        <f t="shared" si="16"/>
        <v>#DIV/0!</v>
      </c>
      <c r="CF50" s="21"/>
      <c r="CG50" s="21"/>
      <c r="CH50" s="21"/>
      <c r="CI50" s="21"/>
      <c r="CJ50" s="21"/>
      <c r="CK50" s="21"/>
      <c r="CL50" s="21"/>
      <c r="CM50" s="21"/>
      <c r="CN50" s="43">
        <f t="shared" si="17"/>
        <v>0</v>
      </c>
      <c r="CO50" s="51" t="e">
        <f t="shared" si="18"/>
        <v>#DIV/0!</v>
      </c>
      <c r="CP50" s="21"/>
      <c r="CQ50" s="21"/>
      <c r="CR50" s="21"/>
      <c r="CS50" s="21"/>
      <c r="CT50" s="21"/>
      <c r="CU50" s="21"/>
      <c r="CV50" s="21"/>
      <c r="CW50" s="21"/>
      <c r="CX50" s="43">
        <f t="shared" si="19"/>
        <v>0</v>
      </c>
      <c r="CY50" s="51" t="e">
        <f t="shared" si="23"/>
        <v>#DIV/0!</v>
      </c>
      <c r="CZ50" s="50">
        <f t="shared" si="20"/>
        <v>80.5</v>
      </c>
      <c r="DA50" s="49">
        <f t="shared" si="22"/>
        <v>0.80500000000000005</v>
      </c>
      <c r="DB50" s="48" t="str">
        <f t="shared" si="21"/>
        <v>B</v>
      </c>
    </row>
    <row r="51" spans="2:106" ht="14.45" thickBot="1">
      <c r="B51" s="80">
        <v>38</v>
      </c>
      <c r="C51" s="89">
        <v>2170004467</v>
      </c>
      <c r="D51" s="80">
        <v>2</v>
      </c>
      <c r="E51" s="80">
        <v>7.5</v>
      </c>
      <c r="F51" s="80"/>
      <c r="G51" s="80"/>
      <c r="H51" s="80"/>
      <c r="I51" s="80"/>
      <c r="J51" s="80"/>
      <c r="K51" s="80"/>
      <c r="L51" s="87">
        <f t="shared" si="24"/>
        <v>9.5</v>
      </c>
      <c r="M51" s="88">
        <f t="shared" si="2"/>
        <v>0.59375</v>
      </c>
      <c r="N51" s="80">
        <v>3</v>
      </c>
      <c r="O51" s="80">
        <v>3</v>
      </c>
      <c r="P51" s="80">
        <v>6</v>
      </c>
      <c r="Q51" s="80"/>
      <c r="R51" s="80"/>
      <c r="S51" s="80"/>
      <c r="T51" s="80"/>
      <c r="U51" s="80"/>
      <c r="V51" s="87">
        <f t="shared" si="3"/>
        <v>12</v>
      </c>
      <c r="W51" s="88">
        <f t="shared" si="4"/>
        <v>0.8571428571428571</v>
      </c>
      <c r="X51" s="80">
        <v>8</v>
      </c>
      <c r="Y51" s="80">
        <v>1</v>
      </c>
      <c r="Z51" s="80"/>
      <c r="AA51" s="80"/>
      <c r="AB51" s="80"/>
      <c r="AC51" s="80"/>
      <c r="AD51" s="80"/>
      <c r="AE51" s="80"/>
      <c r="AF51" s="87">
        <f t="shared" si="5"/>
        <v>9</v>
      </c>
      <c r="AG51" s="88">
        <f t="shared" si="6"/>
        <v>0.6</v>
      </c>
      <c r="AH51" s="80">
        <v>5</v>
      </c>
      <c r="AI51" s="80">
        <v>4.75</v>
      </c>
      <c r="AJ51" s="80"/>
      <c r="AK51" s="80"/>
      <c r="AL51" s="80"/>
      <c r="AM51" s="80"/>
      <c r="AN51" s="80"/>
      <c r="AO51" s="80"/>
      <c r="AP51" s="87">
        <f t="shared" si="7"/>
        <v>9.75</v>
      </c>
      <c r="AQ51" s="88">
        <f t="shared" si="8"/>
        <v>0.57352941176470584</v>
      </c>
      <c r="AR51" s="80">
        <v>4</v>
      </c>
      <c r="AS51" s="80">
        <v>6</v>
      </c>
      <c r="AT51" s="80">
        <v>1.5</v>
      </c>
      <c r="AU51" s="80"/>
      <c r="AV51" s="80"/>
      <c r="AW51" s="80"/>
      <c r="AX51" s="80"/>
      <c r="AY51" s="80"/>
      <c r="AZ51" s="87">
        <f t="shared" si="9"/>
        <v>11.5</v>
      </c>
      <c r="BA51" s="88">
        <f t="shared" si="10"/>
        <v>0.63888888888888884</v>
      </c>
      <c r="BB51" s="80">
        <v>14</v>
      </c>
      <c r="BC51" s="80">
        <v>9</v>
      </c>
      <c r="BD51" s="80"/>
      <c r="BE51" s="80"/>
      <c r="BF51" s="80"/>
      <c r="BG51" s="80"/>
      <c r="BH51" s="80"/>
      <c r="BI51" s="80"/>
      <c r="BJ51" s="43">
        <f t="shared" si="11"/>
        <v>23</v>
      </c>
      <c r="BK51" s="51">
        <f t="shared" si="12"/>
        <v>1.1499999999999999</v>
      </c>
      <c r="BL51" s="21"/>
      <c r="BM51" s="21"/>
      <c r="BN51" s="21"/>
      <c r="BO51" s="21"/>
      <c r="BP51" s="21"/>
      <c r="BQ51" s="21"/>
      <c r="BR51" s="21"/>
      <c r="BS51" s="21"/>
      <c r="BT51" s="43">
        <f t="shared" si="13"/>
        <v>0</v>
      </c>
      <c r="BU51" s="51" t="e">
        <f t="shared" si="14"/>
        <v>#DIV/0!</v>
      </c>
      <c r="BV51" s="21"/>
      <c r="BW51" s="21"/>
      <c r="BX51" s="21"/>
      <c r="BY51" s="21"/>
      <c r="BZ51" s="21"/>
      <c r="CA51" s="21"/>
      <c r="CB51" s="21"/>
      <c r="CC51" s="21"/>
      <c r="CD51" s="43">
        <f t="shared" si="15"/>
        <v>0</v>
      </c>
      <c r="CE51" s="51" t="e">
        <f t="shared" si="16"/>
        <v>#DIV/0!</v>
      </c>
      <c r="CF51" s="21"/>
      <c r="CG51" s="21"/>
      <c r="CH51" s="21"/>
      <c r="CI51" s="21"/>
      <c r="CJ51" s="21"/>
      <c r="CK51" s="21"/>
      <c r="CL51" s="21"/>
      <c r="CM51" s="21"/>
      <c r="CN51" s="43">
        <f t="shared" si="17"/>
        <v>0</v>
      </c>
      <c r="CO51" s="51" t="e">
        <f t="shared" si="18"/>
        <v>#DIV/0!</v>
      </c>
      <c r="CP51" s="21"/>
      <c r="CQ51" s="21"/>
      <c r="CR51" s="21"/>
      <c r="CS51" s="21"/>
      <c r="CT51" s="21"/>
      <c r="CU51" s="21"/>
      <c r="CV51" s="21"/>
      <c r="CW51" s="21"/>
      <c r="CX51" s="43">
        <f t="shared" si="19"/>
        <v>0</v>
      </c>
      <c r="CY51" s="51" t="e">
        <f t="shared" si="23"/>
        <v>#DIV/0!</v>
      </c>
      <c r="CZ51" s="50">
        <f t="shared" si="20"/>
        <v>74.75</v>
      </c>
      <c r="DA51" s="49">
        <f t="shared" si="22"/>
        <v>0.74750000000000005</v>
      </c>
      <c r="DB51" s="48" t="str">
        <f t="shared" si="21"/>
        <v>C+</v>
      </c>
    </row>
    <row r="52" spans="2:106" ht="14.45" thickBot="1">
      <c r="B52" s="80">
        <v>39</v>
      </c>
      <c r="C52" s="89">
        <v>2180001008</v>
      </c>
      <c r="D52" s="80">
        <v>2</v>
      </c>
      <c r="E52" s="80">
        <v>6</v>
      </c>
      <c r="F52" s="80"/>
      <c r="G52" s="80"/>
      <c r="H52" s="80"/>
      <c r="I52" s="80"/>
      <c r="J52" s="80"/>
      <c r="K52" s="80"/>
      <c r="L52" s="87">
        <f t="shared" si="24"/>
        <v>8</v>
      </c>
      <c r="M52" s="88">
        <f t="shared" si="2"/>
        <v>0.5</v>
      </c>
      <c r="N52" s="80">
        <v>4.5</v>
      </c>
      <c r="O52" s="80">
        <v>3</v>
      </c>
      <c r="P52" s="80">
        <v>2.75</v>
      </c>
      <c r="Q52" s="80"/>
      <c r="R52" s="80"/>
      <c r="S52" s="80"/>
      <c r="T52" s="80"/>
      <c r="U52" s="80"/>
      <c r="V52" s="87">
        <f t="shared" si="3"/>
        <v>10.25</v>
      </c>
      <c r="W52" s="88">
        <f t="shared" si="4"/>
        <v>0.7321428571428571</v>
      </c>
      <c r="X52" s="80">
        <v>3.5</v>
      </c>
      <c r="Y52" s="80">
        <v>4</v>
      </c>
      <c r="Z52" s="80"/>
      <c r="AA52" s="80"/>
      <c r="AB52" s="80"/>
      <c r="AC52" s="80"/>
      <c r="AD52" s="80"/>
      <c r="AE52" s="80"/>
      <c r="AF52" s="87">
        <f t="shared" si="5"/>
        <v>7.5</v>
      </c>
      <c r="AG52" s="88">
        <f t="shared" si="6"/>
        <v>0.5</v>
      </c>
      <c r="AH52" s="80">
        <v>5</v>
      </c>
      <c r="AI52" s="80">
        <v>8</v>
      </c>
      <c r="AJ52" s="80"/>
      <c r="AK52" s="80"/>
      <c r="AL52" s="80"/>
      <c r="AM52" s="80"/>
      <c r="AN52" s="80"/>
      <c r="AO52" s="80"/>
      <c r="AP52" s="87">
        <f t="shared" si="7"/>
        <v>13</v>
      </c>
      <c r="AQ52" s="88">
        <f t="shared" si="8"/>
        <v>0.76470588235294112</v>
      </c>
      <c r="AR52" s="80">
        <v>4</v>
      </c>
      <c r="AS52" s="80">
        <v>3.5</v>
      </c>
      <c r="AT52" s="80">
        <v>0</v>
      </c>
      <c r="AU52" s="80"/>
      <c r="AV52" s="80"/>
      <c r="AW52" s="80"/>
      <c r="AX52" s="80"/>
      <c r="AY52" s="80"/>
      <c r="AZ52" s="87">
        <f t="shared" si="9"/>
        <v>7.5</v>
      </c>
      <c r="BA52" s="88">
        <f t="shared" si="10"/>
        <v>0.41666666666666669</v>
      </c>
      <c r="BB52" s="80">
        <v>13</v>
      </c>
      <c r="BC52" s="80">
        <v>5.5</v>
      </c>
      <c r="BD52" s="80"/>
      <c r="BE52" s="80"/>
      <c r="BF52" s="80"/>
      <c r="BG52" s="80"/>
      <c r="BH52" s="80"/>
      <c r="BI52" s="80"/>
      <c r="BJ52" s="43">
        <f t="shared" si="11"/>
        <v>18.5</v>
      </c>
      <c r="BK52" s="51">
        <f t="shared" si="12"/>
        <v>0.92500000000000004</v>
      </c>
      <c r="BL52" s="21"/>
      <c r="BM52" s="21"/>
      <c r="BN52" s="21"/>
      <c r="BO52" s="21"/>
      <c r="BP52" s="21"/>
      <c r="BQ52" s="21"/>
      <c r="BR52" s="21"/>
      <c r="BS52" s="21"/>
      <c r="BT52" s="43">
        <f t="shared" si="13"/>
        <v>0</v>
      </c>
      <c r="BU52" s="51" t="e">
        <f t="shared" si="14"/>
        <v>#DIV/0!</v>
      </c>
      <c r="BV52" s="21"/>
      <c r="BW52" s="21"/>
      <c r="BX52" s="21"/>
      <c r="BY52" s="21"/>
      <c r="BZ52" s="21"/>
      <c r="CA52" s="21"/>
      <c r="CB52" s="21"/>
      <c r="CC52" s="21"/>
      <c r="CD52" s="43">
        <f t="shared" si="15"/>
        <v>0</v>
      </c>
      <c r="CE52" s="51" t="e">
        <f t="shared" si="16"/>
        <v>#DIV/0!</v>
      </c>
      <c r="CF52" s="21"/>
      <c r="CG52" s="21"/>
      <c r="CH52" s="21"/>
      <c r="CI52" s="21"/>
      <c r="CJ52" s="21"/>
      <c r="CK52" s="21"/>
      <c r="CL52" s="21"/>
      <c r="CM52" s="21"/>
      <c r="CN52" s="43">
        <f t="shared" si="17"/>
        <v>0</v>
      </c>
      <c r="CO52" s="51" t="e">
        <f t="shared" si="18"/>
        <v>#DIV/0!</v>
      </c>
      <c r="CP52" s="21"/>
      <c r="CQ52" s="21"/>
      <c r="CR52" s="21"/>
      <c r="CS52" s="21"/>
      <c r="CT52" s="21"/>
      <c r="CU52" s="21"/>
      <c r="CV52" s="21"/>
      <c r="CW52" s="21"/>
      <c r="CX52" s="43">
        <f t="shared" si="19"/>
        <v>0</v>
      </c>
      <c r="CY52" s="51" t="e">
        <f t="shared" si="23"/>
        <v>#DIV/0!</v>
      </c>
      <c r="CZ52" s="50">
        <f t="shared" si="20"/>
        <v>64.75</v>
      </c>
      <c r="DA52" s="49">
        <f t="shared" si="22"/>
        <v>0.64749999999999996</v>
      </c>
      <c r="DB52" s="48" t="str">
        <f t="shared" si="21"/>
        <v>D+</v>
      </c>
    </row>
    <row r="53" spans="2:106" ht="14.45" thickBot="1">
      <c r="B53" s="80">
        <v>40</v>
      </c>
      <c r="C53" s="89">
        <v>2180001441</v>
      </c>
      <c r="D53" s="80">
        <v>1</v>
      </c>
      <c r="E53" s="80">
        <v>6.5</v>
      </c>
      <c r="F53" s="80"/>
      <c r="G53" s="80"/>
      <c r="H53" s="80"/>
      <c r="I53" s="80"/>
      <c r="J53" s="80"/>
      <c r="K53" s="80"/>
      <c r="L53" s="87">
        <f t="shared" si="24"/>
        <v>7.5</v>
      </c>
      <c r="M53" s="88">
        <f t="shared" si="2"/>
        <v>0.46875</v>
      </c>
      <c r="N53" s="80">
        <v>4.5</v>
      </c>
      <c r="O53" s="80">
        <v>3</v>
      </c>
      <c r="P53" s="80">
        <v>8</v>
      </c>
      <c r="Q53" s="80"/>
      <c r="R53" s="80"/>
      <c r="S53" s="80"/>
      <c r="T53" s="80"/>
      <c r="U53" s="80"/>
      <c r="V53" s="87">
        <f t="shared" si="3"/>
        <v>15.5</v>
      </c>
      <c r="W53" s="88">
        <f t="shared" si="4"/>
        <v>1.1071428571428572</v>
      </c>
      <c r="X53" s="80">
        <v>6</v>
      </c>
      <c r="Y53" s="80">
        <v>0.75</v>
      </c>
      <c r="Z53" s="80"/>
      <c r="AA53" s="80"/>
      <c r="AB53" s="80"/>
      <c r="AC53" s="80"/>
      <c r="AD53" s="80"/>
      <c r="AE53" s="80"/>
      <c r="AF53" s="87">
        <f t="shared" si="5"/>
        <v>6.75</v>
      </c>
      <c r="AG53" s="88">
        <f t="shared" si="6"/>
        <v>0.45</v>
      </c>
      <c r="AH53" s="80">
        <v>5</v>
      </c>
      <c r="AI53" s="80">
        <v>3.5</v>
      </c>
      <c r="AJ53" s="80"/>
      <c r="AK53" s="80"/>
      <c r="AL53" s="80"/>
      <c r="AM53" s="80"/>
      <c r="AN53" s="80"/>
      <c r="AO53" s="80"/>
      <c r="AP53" s="87">
        <f t="shared" si="7"/>
        <v>8.5</v>
      </c>
      <c r="AQ53" s="88">
        <f t="shared" si="8"/>
        <v>0.5</v>
      </c>
      <c r="AR53" s="80">
        <v>3.5</v>
      </c>
      <c r="AS53" s="80">
        <v>3.5</v>
      </c>
      <c r="AT53" s="80">
        <v>1</v>
      </c>
      <c r="AU53" s="80"/>
      <c r="AV53" s="80"/>
      <c r="AW53" s="80"/>
      <c r="AX53" s="80"/>
      <c r="AY53" s="80"/>
      <c r="AZ53" s="87">
        <f t="shared" si="9"/>
        <v>8</v>
      </c>
      <c r="BA53" s="88">
        <f t="shared" si="10"/>
        <v>0.44444444444444442</v>
      </c>
      <c r="BB53" s="80">
        <v>13</v>
      </c>
      <c r="BC53" s="80">
        <v>5.5</v>
      </c>
      <c r="BD53" s="80"/>
      <c r="BE53" s="80"/>
      <c r="BF53" s="80"/>
      <c r="BG53" s="80"/>
      <c r="BH53" s="80"/>
      <c r="BI53" s="80"/>
      <c r="BJ53" s="43">
        <f t="shared" si="11"/>
        <v>18.5</v>
      </c>
      <c r="BK53" s="51">
        <f t="shared" si="12"/>
        <v>0.92500000000000004</v>
      </c>
      <c r="BL53" s="21"/>
      <c r="BM53" s="21"/>
      <c r="BN53" s="21"/>
      <c r="BO53" s="21"/>
      <c r="BP53" s="21"/>
      <c r="BQ53" s="21"/>
      <c r="BR53" s="21"/>
      <c r="BS53" s="21"/>
      <c r="BT53" s="43">
        <f t="shared" si="13"/>
        <v>0</v>
      </c>
      <c r="BU53" s="51" t="e">
        <f t="shared" si="14"/>
        <v>#DIV/0!</v>
      </c>
      <c r="BV53" s="21"/>
      <c r="BW53" s="21"/>
      <c r="BX53" s="21"/>
      <c r="BY53" s="21"/>
      <c r="BZ53" s="21"/>
      <c r="CA53" s="21"/>
      <c r="CB53" s="21"/>
      <c r="CC53" s="21"/>
      <c r="CD53" s="43">
        <f t="shared" si="15"/>
        <v>0</v>
      </c>
      <c r="CE53" s="51" t="e">
        <f t="shared" si="16"/>
        <v>#DIV/0!</v>
      </c>
      <c r="CF53" s="21"/>
      <c r="CG53" s="21"/>
      <c r="CH53" s="21"/>
      <c r="CI53" s="21"/>
      <c r="CJ53" s="21"/>
      <c r="CK53" s="21"/>
      <c r="CL53" s="21"/>
      <c r="CM53" s="21"/>
      <c r="CN53" s="43">
        <f t="shared" si="17"/>
        <v>0</v>
      </c>
      <c r="CO53" s="51" t="e">
        <f t="shared" si="18"/>
        <v>#DIV/0!</v>
      </c>
      <c r="CP53" s="21"/>
      <c r="CQ53" s="21"/>
      <c r="CR53" s="21"/>
      <c r="CS53" s="21"/>
      <c r="CT53" s="21"/>
      <c r="CU53" s="21"/>
      <c r="CV53" s="21"/>
      <c r="CW53" s="21"/>
      <c r="CX53" s="43">
        <f t="shared" si="19"/>
        <v>0</v>
      </c>
      <c r="CY53" s="51" t="e">
        <f t="shared" si="23"/>
        <v>#DIV/0!</v>
      </c>
      <c r="CZ53" s="50">
        <f t="shared" si="20"/>
        <v>64.75</v>
      </c>
      <c r="DA53" s="49">
        <f t="shared" si="22"/>
        <v>0.64749999999999996</v>
      </c>
      <c r="DB53" s="48" t="str">
        <f t="shared" si="21"/>
        <v>D+</v>
      </c>
    </row>
    <row r="54" spans="2:106" ht="14.45" thickBot="1">
      <c r="B54" s="80">
        <v>41</v>
      </c>
      <c r="C54" s="89">
        <v>2180001485</v>
      </c>
      <c r="D54" s="80">
        <v>1.5</v>
      </c>
      <c r="E54" s="80">
        <v>6</v>
      </c>
      <c r="F54" s="80"/>
      <c r="G54" s="80"/>
      <c r="H54" s="80"/>
      <c r="I54" s="80"/>
      <c r="J54" s="80"/>
      <c r="K54" s="80"/>
      <c r="L54" s="87">
        <f t="shared" si="24"/>
        <v>7.5</v>
      </c>
      <c r="M54" s="88">
        <f t="shared" si="2"/>
        <v>0.46875</v>
      </c>
      <c r="N54" s="80">
        <v>4.5</v>
      </c>
      <c r="O54" s="80">
        <v>2</v>
      </c>
      <c r="P54" s="80">
        <v>1.5</v>
      </c>
      <c r="Q54" s="80"/>
      <c r="R54" s="80"/>
      <c r="S54" s="80"/>
      <c r="T54" s="80"/>
      <c r="U54" s="80"/>
      <c r="V54" s="87">
        <f t="shared" si="3"/>
        <v>8</v>
      </c>
      <c r="W54" s="88">
        <f t="shared" si="4"/>
        <v>0.5714285714285714</v>
      </c>
      <c r="X54" s="80">
        <v>8</v>
      </c>
      <c r="Y54" s="80">
        <v>2.5</v>
      </c>
      <c r="Z54" s="80"/>
      <c r="AA54" s="80"/>
      <c r="AB54" s="80"/>
      <c r="AC54" s="80"/>
      <c r="AD54" s="80"/>
      <c r="AE54" s="80"/>
      <c r="AF54" s="87">
        <f t="shared" si="5"/>
        <v>10.5</v>
      </c>
      <c r="AG54" s="88">
        <f t="shared" si="6"/>
        <v>0.7</v>
      </c>
      <c r="AH54" s="80">
        <v>5</v>
      </c>
      <c r="AI54" s="80">
        <v>5.5</v>
      </c>
      <c r="AJ54" s="80"/>
      <c r="AK54" s="80"/>
      <c r="AL54" s="80"/>
      <c r="AM54" s="80"/>
      <c r="AN54" s="80"/>
      <c r="AO54" s="80"/>
      <c r="AP54" s="87">
        <f t="shared" si="7"/>
        <v>10.5</v>
      </c>
      <c r="AQ54" s="88">
        <f t="shared" si="8"/>
        <v>0.61764705882352944</v>
      </c>
      <c r="AR54" s="80">
        <v>3.5</v>
      </c>
      <c r="AS54" s="80">
        <v>6</v>
      </c>
      <c r="AT54" s="80">
        <v>0</v>
      </c>
      <c r="AU54" s="80"/>
      <c r="AV54" s="80"/>
      <c r="AW54" s="80"/>
      <c r="AX54" s="80"/>
      <c r="AY54" s="80"/>
      <c r="AZ54" s="87">
        <f t="shared" si="9"/>
        <v>9.5</v>
      </c>
      <c r="BA54" s="88">
        <f t="shared" si="10"/>
        <v>0.52777777777777779</v>
      </c>
      <c r="BB54" s="80">
        <v>12</v>
      </c>
      <c r="BC54" s="80">
        <v>7.5</v>
      </c>
      <c r="BD54" s="80"/>
      <c r="BE54" s="80"/>
      <c r="BF54" s="80"/>
      <c r="BG54" s="80"/>
      <c r="BH54" s="80"/>
      <c r="BI54" s="80"/>
      <c r="BJ54" s="43">
        <f t="shared" si="11"/>
        <v>19.5</v>
      </c>
      <c r="BK54" s="51">
        <f t="shared" si="12"/>
        <v>0.97499999999999998</v>
      </c>
      <c r="BL54" s="21"/>
      <c r="BM54" s="21"/>
      <c r="BN54" s="21"/>
      <c r="BO54" s="21"/>
      <c r="BP54" s="21"/>
      <c r="BQ54" s="21"/>
      <c r="BR54" s="21"/>
      <c r="BS54" s="21"/>
      <c r="BT54" s="43">
        <f t="shared" si="13"/>
        <v>0</v>
      </c>
      <c r="BU54" s="51" t="e">
        <f t="shared" si="14"/>
        <v>#DIV/0!</v>
      </c>
      <c r="BV54" s="21"/>
      <c r="BW54" s="21"/>
      <c r="BX54" s="21"/>
      <c r="BY54" s="21"/>
      <c r="BZ54" s="21"/>
      <c r="CA54" s="21"/>
      <c r="CB54" s="21"/>
      <c r="CC54" s="21"/>
      <c r="CD54" s="43">
        <f t="shared" si="15"/>
        <v>0</v>
      </c>
      <c r="CE54" s="51" t="e">
        <f t="shared" si="16"/>
        <v>#DIV/0!</v>
      </c>
      <c r="CF54" s="21"/>
      <c r="CG54" s="21"/>
      <c r="CH54" s="21"/>
      <c r="CI54" s="21"/>
      <c r="CJ54" s="21"/>
      <c r="CK54" s="21"/>
      <c r="CL54" s="21"/>
      <c r="CM54" s="21"/>
      <c r="CN54" s="43">
        <f t="shared" si="17"/>
        <v>0</v>
      </c>
      <c r="CO54" s="51" t="e">
        <f t="shared" si="18"/>
        <v>#DIV/0!</v>
      </c>
      <c r="CP54" s="21"/>
      <c r="CQ54" s="21"/>
      <c r="CR54" s="21"/>
      <c r="CS54" s="21"/>
      <c r="CT54" s="21"/>
      <c r="CU54" s="21"/>
      <c r="CV54" s="21"/>
      <c r="CW54" s="21"/>
      <c r="CX54" s="43">
        <f t="shared" si="19"/>
        <v>0</v>
      </c>
      <c r="CY54" s="51" t="e">
        <f t="shared" si="23"/>
        <v>#DIV/0!</v>
      </c>
      <c r="CZ54" s="50">
        <f t="shared" si="20"/>
        <v>65.5</v>
      </c>
      <c r="DA54" s="49">
        <f t="shared" si="22"/>
        <v>0.65500000000000003</v>
      </c>
      <c r="DB54" s="48" t="str">
        <f t="shared" si="21"/>
        <v>D+</v>
      </c>
    </row>
    <row r="55" spans="2:106" ht="14.45" thickBot="1">
      <c r="B55" s="80">
        <v>42</v>
      </c>
      <c r="C55" s="89">
        <v>2180001939</v>
      </c>
      <c r="D55" s="80">
        <v>1</v>
      </c>
      <c r="E55" s="80">
        <v>9.5</v>
      </c>
      <c r="F55" s="80"/>
      <c r="G55" s="80"/>
      <c r="H55" s="80"/>
      <c r="I55" s="80"/>
      <c r="J55" s="80"/>
      <c r="K55" s="80"/>
      <c r="L55" s="87">
        <f t="shared" ref="L55:L60" si="25">SUM(D55:K55)</f>
        <v>10.5</v>
      </c>
      <c r="M55" s="88">
        <f t="shared" si="2"/>
        <v>0.65625</v>
      </c>
      <c r="N55" s="80">
        <v>3.5</v>
      </c>
      <c r="O55" s="80">
        <v>2</v>
      </c>
      <c r="P55" s="80">
        <v>5</v>
      </c>
      <c r="Q55" s="80"/>
      <c r="R55" s="80"/>
      <c r="S55" s="80"/>
      <c r="T55" s="80"/>
      <c r="U55" s="80"/>
      <c r="V55" s="87">
        <f t="shared" si="3"/>
        <v>10.5</v>
      </c>
      <c r="W55" s="88">
        <f t="shared" si="4"/>
        <v>0.75</v>
      </c>
      <c r="X55" s="80">
        <v>4</v>
      </c>
      <c r="Y55" s="80">
        <v>1.5</v>
      </c>
      <c r="Z55" s="80"/>
      <c r="AA55" s="80"/>
      <c r="AB55" s="80"/>
      <c r="AC55" s="80"/>
      <c r="AD55" s="80"/>
      <c r="AE55" s="80"/>
      <c r="AF55" s="87">
        <f t="shared" si="5"/>
        <v>5.5</v>
      </c>
      <c r="AG55" s="88">
        <f t="shared" si="6"/>
        <v>0.36666666666666664</v>
      </c>
      <c r="AH55" s="80">
        <v>5</v>
      </c>
      <c r="AI55" s="80">
        <v>3.5</v>
      </c>
      <c r="AJ55" s="80"/>
      <c r="AK55" s="80"/>
      <c r="AL55" s="80"/>
      <c r="AM55" s="80"/>
      <c r="AN55" s="80"/>
      <c r="AO55" s="80"/>
      <c r="AP55" s="87">
        <f t="shared" si="7"/>
        <v>8.5</v>
      </c>
      <c r="AQ55" s="88">
        <f t="shared" si="8"/>
        <v>0.5</v>
      </c>
      <c r="AR55" s="80">
        <v>1.5</v>
      </c>
      <c r="AS55" s="80">
        <v>3.5</v>
      </c>
      <c r="AT55" s="80">
        <v>1.5</v>
      </c>
      <c r="AU55" s="80"/>
      <c r="AV55" s="80"/>
      <c r="AW55" s="80"/>
      <c r="AX55" s="80"/>
      <c r="AY55" s="80"/>
      <c r="AZ55" s="87">
        <f t="shared" si="9"/>
        <v>6.5</v>
      </c>
      <c r="BA55" s="88">
        <f t="shared" si="10"/>
        <v>0.3611111111111111</v>
      </c>
      <c r="BB55" s="80">
        <v>13</v>
      </c>
      <c r="BC55" s="80">
        <v>5.5</v>
      </c>
      <c r="BD55" s="80"/>
      <c r="BE55" s="80"/>
      <c r="BF55" s="80"/>
      <c r="BG55" s="80"/>
      <c r="BH55" s="80"/>
      <c r="BI55" s="80"/>
      <c r="BJ55" s="43">
        <f t="shared" si="11"/>
        <v>18.5</v>
      </c>
      <c r="BK55" s="51">
        <f t="shared" si="12"/>
        <v>0.92500000000000004</v>
      </c>
      <c r="BL55" s="21"/>
      <c r="BM55" s="21"/>
      <c r="BN55" s="21"/>
      <c r="BO55" s="21"/>
      <c r="BP55" s="21"/>
      <c r="BQ55" s="21"/>
      <c r="BR55" s="21"/>
      <c r="BS55" s="21"/>
      <c r="BT55" s="43">
        <f t="shared" si="13"/>
        <v>0</v>
      </c>
      <c r="BU55" s="51" t="e">
        <f t="shared" si="14"/>
        <v>#DIV/0!</v>
      </c>
      <c r="BV55" s="21"/>
      <c r="BW55" s="21"/>
      <c r="BX55" s="21"/>
      <c r="BY55" s="21"/>
      <c r="BZ55" s="21"/>
      <c r="CA55" s="21"/>
      <c r="CB55" s="21"/>
      <c r="CC55" s="21"/>
      <c r="CD55" s="43">
        <f t="shared" si="15"/>
        <v>0</v>
      </c>
      <c r="CE55" s="51" t="e">
        <f t="shared" si="16"/>
        <v>#DIV/0!</v>
      </c>
      <c r="CF55" s="21"/>
      <c r="CG55" s="21"/>
      <c r="CH55" s="21"/>
      <c r="CI55" s="21"/>
      <c r="CJ55" s="21"/>
      <c r="CK55" s="21"/>
      <c r="CL55" s="21"/>
      <c r="CM55" s="21"/>
      <c r="CN55" s="43">
        <f t="shared" si="17"/>
        <v>0</v>
      </c>
      <c r="CO55" s="51" t="e">
        <f t="shared" si="18"/>
        <v>#DIV/0!</v>
      </c>
      <c r="CP55" s="21"/>
      <c r="CQ55" s="21"/>
      <c r="CR55" s="21"/>
      <c r="CS55" s="21"/>
      <c r="CT55" s="21"/>
      <c r="CU55" s="21"/>
      <c r="CV55" s="21"/>
      <c r="CW55" s="21"/>
      <c r="CX55" s="43">
        <f t="shared" si="19"/>
        <v>0</v>
      </c>
      <c r="CY55" s="51" t="e">
        <f t="shared" si="23"/>
        <v>#DIV/0!</v>
      </c>
      <c r="CZ55" s="50">
        <f t="shared" si="20"/>
        <v>60</v>
      </c>
      <c r="DA55" s="49">
        <f t="shared" si="22"/>
        <v>0.6</v>
      </c>
      <c r="DB55" s="48" t="str">
        <f t="shared" si="21"/>
        <v>D</v>
      </c>
    </row>
    <row r="56" spans="2:106" ht="14.45" thickBot="1">
      <c r="B56" s="80">
        <v>43</v>
      </c>
      <c r="C56" s="89">
        <v>2180002260</v>
      </c>
      <c r="D56" s="80">
        <v>1.5</v>
      </c>
      <c r="E56" s="80">
        <v>9.5</v>
      </c>
      <c r="F56" s="80"/>
      <c r="G56" s="80"/>
      <c r="H56" s="80"/>
      <c r="I56" s="80"/>
      <c r="J56" s="80"/>
      <c r="K56" s="80"/>
      <c r="L56" s="87">
        <f t="shared" si="25"/>
        <v>11</v>
      </c>
      <c r="M56" s="88">
        <f t="shared" si="2"/>
        <v>0.6875</v>
      </c>
      <c r="N56" s="80">
        <v>4.5</v>
      </c>
      <c r="O56" s="80">
        <v>3</v>
      </c>
      <c r="P56" s="80">
        <v>7.5</v>
      </c>
      <c r="Q56" s="80"/>
      <c r="R56" s="80"/>
      <c r="S56" s="80"/>
      <c r="T56" s="80"/>
      <c r="U56" s="80"/>
      <c r="V56" s="87">
        <f t="shared" si="3"/>
        <v>15</v>
      </c>
      <c r="W56" s="88">
        <f t="shared" si="4"/>
        <v>1.0714285714285714</v>
      </c>
      <c r="X56" s="80">
        <v>9</v>
      </c>
      <c r="Y56" s="80">
        <v>2</v>
      </c>
      <c r="Z56" s="80"/>
      <c r="AA56" s="80"/>
      <c r="AB56" s="80"/>
      <c r="AC56" s="80"/>
      <c r="AD56" s="80"/>
      <c r="AE56" s="80"/>
      <c r="AF56" s="87">
        <f t="shared" si="5"/>
        <v>11</v>
      </c>
      <c r="AG56" s="88">
        <f t="shared" si="6"/>
        <v>0.73333333333333328</v>
      </c>
      <c r="AH56" s="80">
        <v>5</v>
      </c>
      <c r="AI56" s="80">
        <v>6</v>
      </c>
      <c r="AJ56" s="80"/>
      <c r="AK56" s="80"/>
      <c r="AL56" s="80"/>
      <c r="AM56" s="80"/>
      <c r="AN56" s="80"/>
      <c r="AO56" s="80"/>
      <c r="AP56" s="87">
        <f t="shared" si="7"/>
        <v>11</v>
      </c>
      <c r="AQ56" s="88">
        <f t="shared" si="8"/>
        <v>0.6470588235294118</v>
      </c>
      <c r="AR56" s="80">
        <v>4</v>
      </c>
      <c r="AS56" s="80">
        <v>6</v>
      </c>
      <c r="AT56" s="80">
        <v>3</v>
      </c>
      <c r="AU56" s="80"/>
      <c r="AV56" s="80"/>
      <c r="AW56" s="80"/>
      <c r="AX56" s="80"/>
      <c r="AY56" s="80"/>
      <c r="AZ56" s="87">
        <f t="shared" si="9"/>
        <v>13</v>
      </c>
      <c r="BA56" s="88">
        <f t="shared" si="10"/>
        <v>0.72222222222222221</v>
      </c>
      <c r="BB56" s="80">
        <v>14</v>
      </c>
      <c r="BC56" s="80">
        <v>10</v>
      </c>
      <c r="BD56" s="80"/>
      <c r="BE56" s="80"/>
      <c r="BF56" s="80"/>
      <c r="BG56" s="80"/>
      <c r="BH56" s="80"/>
      <c r="BI56" s="80"/>
      <c r="BJ56" s="43">
        <f t="shared" si="11"/>
        <v>24</v>
      </c>
      <c r="BK56" s="51">
        <f t="shared" si="12"/>
        <v>1.2</v>
      </c>
      <c r="BL56" s="21"/>
      <c r="BM56" s="21"/>
      <c r="BN56" s="21"/>
      <c r="BO56" s="21"/>
      <c r="BP56" s="21"/>
      <c r="BQ56" s="21"/>
      <c r="BR56" s="21"/>
      <c r="BS56" s="21"/>
      <c r="BT56" s="43">
        <f t="shared" si="13"/>
        <v>0</v>
      </c>
      <c r="BU56" s="51" t="e">
        <f t="shared" si="14"/>
        <v>#DIV/0!</v>
      </c>
      <c r="BV56" s="21"/>
      <c r="BW56" s="21"/>
      <c r="BX56" s="21"/>
      <c r="BY56" s="21"/>
      <c r="BZ56" s="21"/>
      <c r="CA56" s="21"/>
      <c r="CB56" s="21"/>
      <c r="CC56" s="21"/>
      <c r="CD56" s="43">
        <f t="shared" si="15"/>
        <v>0</v>
      </c>
      <c r="CE56" s="51" t="e">
        <f t="shared" si="16"/>
        <v>#DIV/0!</v>
      </c>
      <c r="CF56" s="21"/>
      <c r="CG56" s="21"/>
      <c r="CH56" s="21"/>
      <c r="CI56" s="21"/>
      <c r="CJ56" s="21"/>
      <c r="CK56" s="21"/>
      <c r="CL56" s="21"/>
      <c r="CM56" s="21"/>
      <c r="CN56" s="43">
        <f t="shared" si="17"/>
        <v>0</v>
      </c>
      <c r="CO56" s="51" t="e">
        <f t="shared" si="18"/>
        <v>#DIV/0!</v>
      </c>
      <c r="CP56" s="21"/>
      <c r="CQ56" s="21"/>
      <c r="CR56" s="21"/>
      <c r="CS56" s="21"/>
      <c r="CT56" s="21"/>
      <c r="CU56" s="21"/>
      <c r="CV56" s="21"/>
      <c r="CW56" s="21"/>
      <c r="CX56" s="43">
        <f t="shared" si="19"/>
        <v>0</v>
      </c>
      <c r="CY56" s="51" t="e">
        <f t="shared" si="23"/>
        <v>#DIV/0!</v>
      </c>
      <c r="CZ56" s="50">
        <f t="shared" si="20"/>
        <v>85</v>
      </c>
      <c r="DA56" s="49">
        <f t="shared" si="22"/>
        <v>0.85</v>
      </c>
      <c r="DB56" s="48" t="str">
        <f t="shared" si="21"/>
        <v>B+</v>
      </c>
    </row>
    <row r="57" spans="2:106" ht="14.45" thickBot="1">
      <c r="B57" s="80">
        <v>44</v>
      </c>
      <c r="C57" s="89">
        <v>2180003349</v>
      </c>
      <c r="D57" s="80">
        <v>1.5</v>
      </c>
      <c r="E57" s="80">
        <v>9</v>
      </c>
      <c r="F57" s="80"/>
      <c r="G57" s="80"/>
      <c r="H57" s="80"/>
      <c r="I57" s="80"/>
      <c r="J57" s="80"/>
      <c r="K57" s="80"/>
      <c r="L57" s="87">
        <f t="shared" si="25"/>
        <v>10.5</v>
      </c>
      <c r="M57" s="88">
        <f t="shared" si="2"/>
        <v>0.65625</v>
      </c>
      <c r="N57" s="80">
        <v>4</v>
      </c>
      <c r="O57" s="80">
        <v>3</v>
      </c>
      <c r="P57" s="80">
        <v>6</v>
      </c>
      <c r="Q57" s="80"/>
      <c r="R57" s="80"/>
      <c r="S57" s="80"/>
      <c r="T57" s="80"/>
      <c r="U57" s="80"/>
      <c r="V57" s="87">
        <f t="shared" si="3"/>
        <v>13</v>
      </c>
      <c r="W57" s="88">
        <f t="shared" si="4"/>
        <v>0.9285714285714286</v>
      </c>
      <c r="X57" s="80">
        <v>8.5</v>
      </c>
      <c r="Y57" s="80">
        <v>1</v>
      </c>
      <c r="Z57" s="80"/>
      <c r="AA57" s="80"/>
      <c r="AB57" s="80"/>
      <c r="AC57" s="80"/>
      <c r="AD57" s="80"/>
      <c r="AE57" s="80"/>
      <c r="AF57" s="87">
        <f t="shared" si="5"/>
        <v>9.5</v>
      </c>
      <c r="AG57" s="88">
        <f t="shared" si="6"/>
        <v>0.6333333333333333</v>
      </c>
      <c r="AH57" s="80">
        <v>5</v>
      </c>
      <c r="AI57" s="80">
        <v>5</v>
      </c>
      <c r="AJ57" s="80"/>
      <c r="AK57" s="80"/>
      <c r="AL57" s="80"/>
      <c r="AM57" s="80"/>
      <c r="AN57" s="80"/>
      <c r="AO57" s="80"/>
      <c r="AP57" s="87">
        <f t="shared" si="7"/>
        <v>10</v>
      </c>
      <c r="AQ57" s="88">
        <f t="shared" si="8"/>
        <v>0.58823529411764708</v>
      </c>
      <c r="AR57" s="80">
        <v>4</v>
      </c>
      <c r="AS57" s="80">
        <v>6</v>
      </c>
      <c r="AT57" s="80">
        <v>2</v>
      </c>
      <c r="AU57" s="80"/>
      <c r="AV57" s="80"/>
      <c r="AW57" s="80"/>
      <c r="AX57" s="80"/>
      <c r="AY57" s="80"/>
      <c r="AZ57" s="87">
        <f t="shared" si="9"/>
        <v>12</v>
      </c>
      <c r="BA57" s="88">
        <f t="shared" si="10"/>
        <v>0.66666666666666663</v>
      </c>
      <c r="BB57" s="80">
        <v>12</v>
      </c>
      <c r="BC57" s="80">
        <v>7.5</v>
      </c>
      <c r="BD57" s="80"/>
      <c r="BE57" s="80"/>
      <c r="BF57" s="80"/>
      <c r="BG57" s="80"/>
      <c r="BH57" s="80"/>
      <c r="BI57" s="80"/>
      <c r="BJ57" s="43">
        <f t="shared" si="11"/>
        <v>19.5</v>
      </c>
      <c r="BK57" s="51">
        <f t="shared" si="12"/>
        <v>0.97499999999999998</v>
      </c>
      <c r="BL57" s="21"/>
      <c r="BM57" s="21"/>
      <c r="BN57" s="21"/>
      <c r="BO57" s="21"/>
      <c r="BP57" s="21"/>
      <c r="BQ57" s="21"/>
      <c r="BR57" s="21"/>
      <c r="BS57" s="21"/>
      <c r="BT57" s="43">
        <f t="shared" si="13"/>
        <v>0</v>
      </c>
      <c r="BU57" s="51" t="e">
        <f t="shared" si="14"/>
        <v>#DIV/0!</v>
      </c>
      <c r="BV57" s="21"/>
      <c r="BW57" s="21"/>
      <c r="BX57" s="21"/>
      <c r="BY57" s="21"/>
      <c r="BZ57" s="21"/>
      <c r="CA57" s="21"/>
      <c r="CB57" s="21"/>
      <c r="CC57" s="21"/>
      <c r="CD57" s="43">
        <f t="shared" si="15"/>
        <v>0</v>
      </c>
      <c r="CE57" s="51" t="e">
        <f t="shared" si="16"/>
        <v>#DIV/0!</v>
      </c>
      <c r="CF57" s="21"/>
      <c r="CG57" s="21"/>
      <c r="CH57" s="21"/>
      <c r="CI57" s="21"/>
      <c r="CJ57" s="21"/>
      <c r="CK57" s="21"/>
      <c r="CL57" s="21"/>
      <c r="CM57" s="21"/>
      <c r="CN57" s="43">
        <f t="shared" si="17"/>
        <v>0</v>
      </c>
      <c r="CO57" s="51" t="e">
        <f t="shared" si="18"/>
        <v>#DIV/0!</v>
      </c>
      <c r="CP57" s="21"/>
      <c r="CQ57" s="21"/>
      <c r="CR57" s="21"/>
      <c r="CS57" s="21"/>
      <c r="CT57" s="21"/>
      <c r="CU57" s="21"/>
      <c r="CV57" s="21"/>
      <c r="CW57" s="21"/>
      <c r="CX57" s="43">
        <f t="shared" si="19"/>
        <v>0</v>
      </c>
      <c r="CY57" s="51" t="e">
        <f t="shared" si="23"/>
        <v>#DIV/0!</v>
      </c>
      <c r="CZ57" s="50">
        <f t="shared" si="20"/>
        <v>74.5</v>
      </c>
      <c r="DA57" s="49">
        <f t="shared" si="22"/>
        <v>0.745</v>
      </c>
      <c r="DB57" s="48" t="str">
        <f t="shared" si="21"/>
        <v>C+</v>
      </c>
    </row>
    <row r="58" spans="2:106" ht="14.45" thickBot="1">
      <c r="B58" s="80">
        <v>45</v>
      </c>
      <c r="C58" s="89">
        <v>2180003808</v>
      </c>
      <c r="D58" s="80">
        <v>1</v>
      </c>
      <c r="E58" s="80">
        <v>4</v>
      </c>
      <c r="F58" s="80"/>
      <c r="G58" s="80"/>
      <c r="H58" s="80"/>
      <c r="I58" s="80"/>
      <c r="J58" s="80"/>
      <c r="K58" s="80"/>
      <c r="L58" s="87">
        <f t="shared" si="25"/>
        <v>5</v>
      </c>
      <c r="M58" s="88">
        <f t="shared" si="2"/>
        <v>0.3125</v>
      </c>
      <c r="N58" s="80">
        <v>4</v>
      </c>
      <c r="O58" s="80">
        <v>3</v>
      </c>
      <c r="P58" s="80">
        <v>5.75</v>
      </c>
      <c r="Q58" s="80"/>
      <c r="R58" s="80"/>
      <c r="S58" s="80"/>
      <c r="T58" s="80"/>
      <c r="U58" s="80"/>
      <c r="V58" s="87">
        <f t="shared" si="3"/>
        <v>12.75</v>
      </c>
      <c r="W58" s="88">
        <f t="shared" si="4"/>
        <v>0.9107142857142857</v>
      </c>
      <c r="X58" s="80">
        <v>5</v>
      </c>
      <c r="Y58" s="80">
        <v>2</v>
      </c>
      <c r="Z58" s="80"/>
      <c r="AA58" s="80"/>
      <c r="AB58" s="80"/>
      <c r="AC58" s="80"/>
      <c r="AD58" s="80"/>
      <c r="AE58" s="80"/>
      <c r="AF58" s="87">
        <f t="shared" si="5"/>
        <v>7</v>
      </c>
      <c r="AG58" s="88">
        <f t="shared" si="6"/>
        <v>0.46666666666666667</v>
      </c>
      <c r="AH58" s="80">
        <v>5</v>
      </c>
      <c r="AI58" s="80">
        <v>3</v>
      </c>
      <c r="AJ58" s="80"/>
      <c r="AK58" s="80"/>
      <c r="AL58" s="80"/>
      <c r="AM58" s="80"/>
      <c r="AN58" s="80"/>
      <c r="AO58" s="80"/>
      <c r="AP58" s="87">
        <f t="shared" si="7"/>
        <v>8</v>
      </c>
      <c r="AQ58" s="88">
        <f t="shared" si="8"/>
        <v>0.47058823529411764</v>
      </c>
      <c r="AR58" s="80">
        <v>2.5</v>
      </c>
      <c r="AS58" s="80">
        <v>6</v>
      </c>
      <c r="AT58" s="80">
        <v>0.25</v>
      </c>
      <c r="AU58" s="80"/>
      <c r="AV58" s="80"/>
      <c r="AW58" s="80"/>
      <c r="AX58" s="80"/>
      <c r="AY58" s="80"/>
      <c r="AZ58" s="87">
        <f t="shared" si="9"/>
        <v>8.75</v>
      </c>
      <c r="BA58" s="88">
        <f t="shared" si="10"/>
        <v>0.4861111111111111</v>
      </c>
      <c r="BB58" s="80">
        <v>14</v>
      </c>
      <c r="BC58" s="80">
        <v>9</v>
      </c>
      <c r="BD58" s="80"/>
      <c r="BE58" s="80"/>
      <c r="BF58" s="80"/>
      <c r="BG58" s="80"/>
      <c r="BH58" s="80"/>
      <c r="BI58" s="80"/>
      <c r="BJ58" s="43">
        <f t="shared" si="11"/>
        <v>23</v>
      </c>
      <c r="BK58" s="51">
        <f t="shared" si="12"/>
        <v>1.1499999999999999</v>
      </c>
      <c r="BL58" s="21"/>
      <c r="BM58" s="21"/>
      <c r="BN58" s="21"/>
      <c r="BO58" s="21"/>
      <c r="BP58" s="21"/>
      <c r="BQ58" s="21"/>
      <c r="BR58" s="21"/>
      <c r="BS58" s="21"/>
      <c r="BT58" s="43">
        <f t="shared" si="13"/>
        <v>0</v>
      </c>
      <c r="BU58" s="51" t="e">
        <f t="shared" si="14"/>
        <v>#DIV/0!</v>
      </c>
      <c r="BV58" s="21"/>
      <c r="BW58" s="21"/>
      <c r="BX58" s="21"/>
      <c r="BY58" s="21"/>
      <c r="BZ58" s="21"/>
      <c r="CA58" s="21"/>
      <c r="CB58" s="21"/>
      <c r="CC58" s="21"/>
      <c r="CD58" s="43">
        <f t="shared" si="15"/>
        <v>0</v>
      </c>
      <c r="CE58" s="51" t="e">
        <f t="shared" si="16"/>
        <v>#DIV/0!</v>
      </c>
      <c r="CF58" s="21"/>
      <c r="CG58" s="21"/>
      <c r="CH58" s="21"/>
      <c r="CI58" s="21"/>
      <c r="CJ58" s="21"/>
      <c r="CK58" s="21"/>
      <c r="CL58" s="21"/>
      <c r="CM58" s="21"/>
      <c r="CN58" s="43">
        <f t="shared" si="17"/>
        <v>0</v>
      </c>
      <c r="CO58" s="51" t="e">
        <f t="shared" si="18"/>
        <v>#DIV/0!</v>
      </c>
      <c r="CP58" s="21"/>
      <c r="CQ58" s="21"/>
      <c r="CR58" s="21"/>
      <c r="CS58" s="21"/>
      <c r="CT58" s="21"/>
      <c r="CU58" s="21"/>
      <c r="CV58" s="21"/>
      <c r="CW58" s="21"/>
      <c r="CX58" s="43">
        <f t="shared" si="19"/>
        <v>0</v>
      </c>
      <c r="CY58" s="51" t="e">
        <f t="shared" si="23"/>
        <v>#DIV/0!</v>
      </c>
      <c r="CZ58" s="50">
        <f t="shared" si="20"/>
        <v>64.5</v>
      </c>
      <c r="DA58" s="49">
        <f t="shared" si="22"/>
        <v>0.64500000000000002</v>
      </c>
      <c r="DB58" s="48" t="str">
        <f t="shared" si="21"/>
        <v>D+</v>
      </c>
    </row>
    <row r="59" spans="2:106" ht="14.45" thickBot="1">
      <c r="B59" s="80">
        <v>46</v>
      </c>
      <c r="C59" s="89">
        <v>2180004337</v>
      </c>
      <c r="D59" s="80">
        <v>1</v>
      </c>
      <c r="E59" s="80">
        <v>8</v>
      </c>
      <c r="F59" s="80"/>
      <c r="G59" s="80"/>
      <c r="H59" s="80"/>
      <c r="I59" s="80"/>
      <c r="J59" s="80"/>
      <c r="K59" s="80"/>
      <c r="L59" s="87">
        <f t="shared" si="25"/>
        <v>9</v>
      </c>
      <c r="M59" s="88">
        <f t="shared" si="2"/>
        <v>0.5625</v>
      </c>
      <c r="N59" s="80">
        <v>4.5</v>
      </c>
      <c r="O59" s="80">
        <v>2</v>
      </c>
      <c r="P59" s="80">
        <v>1.75</v>
      </c>
      <c r="Q59" s="80"/>
      <c r="R59" s="80"/>
      <c r="S59" s="80"/>
      <c r="T59" s="80"/>
      <c r="U59" s="80"/>
      <c r="V59" s="87">
        <f t="shared" si="3"/>
        <v>8.25</v>
      </c>
      <c r="W59" s="88">
        <f t="shared" si="4"/>
        <v>0.5892857142857143</v>
      </c>
      <c r="X59" s="80">
        <v>7</v>
      </c>
      <c r="Y59" s="80">
        <v>0.5</v>
      </c>
      <c r="Z59" s="80"/>
      <c r="AA59" s="80"/>
      <c r="AB59" s="80"/>
      <c r="AC59" s="80"/>
      <c r="AD59" s="80"/>
      <c r="AE59" s="80"/>
      <c r="AF59" s="87">
        <f t="shared" si="5"/>
        <v>7.5</v>
      </c>
      <c r="AG59" s="88">
        <f t="shared" si="6"/>
        <v>0.5</v>
      </c>
      <c r="AH59" s="80">
        <v>5</v>
      </c>
      <c r="AI59" s="80">
        <v>6.5</v>
      </c>
      <c r="AJ59" s="80"/>
      <c r="AK59" s="80"/>
      <c r="AL59" s="80"/>
      <c r="AM59" s="80"/>
      <c r="AN59" s="80"/>
      <c r="AO59" s="80"/>
      <c r="AP59" s="87">
        <f t="shared" si="7"/>
        <v>11.5</v>
      </c>
      <c r="AQ59" s="88">
        <f t="shared" si="8"/>
        <v>0.67647058823529416</v>
      </c>
      <c r="AR59" s="80">
        <v>3</v>
      </c>
      <c r="AS59" s="80">
        <v>6</v>
      </c>
      <c r="AT59" s="80">
        <v>1</v>
      </c>
      <c r="AU59" s="80"/>
      <c r="AV59" s="80"/>
      <c r="AW59" s="80"/>
      <c r="AX59" s="80"/>
      <c r="AY59" s="80"/>
      <c r="AZ59" s="87">
        <f t="shared" si="9"/>
        <v>10</v>
      </c>
      <c r="BA59" s="88">
        <f t="shared" si="10"/>
        <v>0.55555555555555558</v>
      </c>
      <c r="BB59" s="80">
        <v>12</v>
      </c>
      <c r="BC59" s="80">
        <v>7.5</v>
      </c>
      <c r="BD59" s="80"/>
      <c r="BE59" s="80"/>
      <c r="BF59" s="80"/>
      <c r="BG59" s="80"/>
      <c r="BH59" s="80"/>
      <c r="BI59" s="80"/>
      <c r="BJ59" s="43">
        <f t="shared" si="11"/>
        <v>19.5</v>
      </c>
      <c r="BK59" s="51">
        <f t="shared" si="12"/>
        <v>0.97499999999999998</v>
      </c>
      <c r="BL59" s="21"/>
      <c r="BM59" s="21"/>
      <c r="BN59" s="21"/>
      <c r="BO59" s="21"/>
      <c r="BP59" s="21"/>
      <c r="BQ59" s="21"/>
      <c r="BR59" s="21"/>
      <c r="BS59" s="21"/>
      <c r="BT59" s="43">
        <f t="shared" si="13"/>
        <v>0</v>
      </c>
      <c r="BU59" s="51" t="e">
        <f t="shared" si="14"/>
        <v>#DIV/0!</v>
      </c>
      <c r="BV59" s="21"/>
      <c r="BW59" s="21"/>
      <c r="BX59" s="21"/>
      <c r="BY59" s="21"/>
      <c r="BZ59" s="21"/>
      <c r="CA59" s="21"/>
      <c r="CB59" s="21"/>
      <c r="CC59" s="21"/>
      <c r="CD59" s="43">
        <f t="shared" si="15"/>
        <v>0</v>
      </c>
      <c r="CE59" s="51" t="e">
        <f t="shared" si="16"/>
        <v>#DIV/0!</v>
      </c>
      <c r="CF59" s="21"/>
      <c r="CG59" s="21"/>
      <c r="CH59" s="21"/>
      <c r="CI59" s="21"/>
      <c r="CJ59" s="21"/>
      <c r="CK59" s="21"/>
      <c r="CL59" s="21"/>
      <c r="CM59" s="21"/>
      <c r="CN59" s="43">
        <f t="shared" si="17"/>
        <v>0</v>
      </c>
      <c r="CO59" s="51" t="e">
        <f t="shared" si="18"/>
        <v>#DIV/0!</v>
      </c>
      <c r="CP59" s="21"/>
      <c r="CQ59" s="21"/>
      <c r="CR59" s="21"/>
      <c r="CS59" s="21"/>
      <c r="CT59" s="21"/>
      <c r="CU59" s="21"/>
      <c r="CV59" s="21"/>
      <c r="CW59" s="21"/>
      <c r="CX59" s="43">
        <f t="shared" si="19"/>
        <v>0</v>
      </c>
      <c r="CY59" s="51" t="e">
        <f t="shared" si="23"/>
        <v>#DIV/0!</v>
      </c>
      <c r="CZ59" s="50">
        <f t="shared" si="20"/>
        <v>65.75</v>
      </c>
      <c r="DA59" s="49">
        <f t="shared" si="22"/>
        <v>0.65749999999999997</v>
      </c>
      <c r="DB59" s="48" t="str">
        <f t="shared" si="21"/>
        <v>D+</v>
      </c>
    </row>
    <row r="60" spans="2:106" ht="14.45" thickBot="1">
      <c r="B60" s="80">
        <v>47</v>
      </c>
      <c r="C60" s="89">
        <v>2180005916</v>
      </c>
      <c r="D60" s="80">
        <v>2</v>
      </c>
      <c r="E60" s="80">
        <v>8</v>
      </c>
      <c r="F60" s="80"/>
      <c r="G60" s="80"/>
      <c r="H60" s="80"/>
      <c r="I60" s="80"/>
      <c r="J60" s="80"/>
      <c r="K60" s="80"/>
      <c r="L60" s="87">
        <f t="shared" si="25"/>
        <v>10</v>
      </c>
      <c r="M60" s="88">
        <f t="shared" si="2"/>
        <v>0.625</v>
      </c>
      <c r="N60" s="80">
        <v>4</v>
      </c>
      <c r="O60" s="80">
        <v>3</v>
      </c>
      <c r="P60" s="80">
        <v>3.25</v>
      </c>
      <c r="Q60" s="80"/>
      <c r="R60" s="80"/>
      <c r="S60" s="80"/>
      <c r="T60" s="80"/>
      <c r="U60" s="80"/>
      <c r="V60" s="87">
        <f t="shared" si="3"/>
        <v>10.25</v>
      </c>
      <c r="W60" s="88">
        <f t="shared" si="4"/>
        <v>0.7321428571428571</v>
      </c>
      <c r="X60" s="80">
        <v>7</v>
      </c>
      <c r="Y60" s="80">
        <v>3.75</v>
      </c>
      <c r="Z60" s="80"/>
      <c r="AA60" s="80"/>
      <c r="AB60" s="80"/>
      <c r="AC60" s="80"/>
      <c r="AD60" s="80"/>
      <c r="AE60" s="80"/>
      <c r="AF60" s="87">
        <f t="shared" si="5"/>
        <v>10.75</v>
      </c>
      <c r="AG60" s="88">
        <f t="shared" si="6"/>
        <v>0.71666666666666667</v>
      </c>
      <c r="AH60" s="80">
        <v>5</v>
      </c>
      <c r="AI60" s="80">
        <v>8.5</v>
      </c>
      <c r="AJ60" s="80"/>
      <c r="AK60" s="80"/>
      <c r="AL60" s="80"/>
      <c r="AM60" s="80"/>
      <c r="AN60" s="80"/>
      <c r="AO60" s="80"/>
      <c r="AP60" s="87">
        <f t="shared" si="7"/>
        <v>13.5</v>
      </c>
      <c r="AQ60" s="88">
        <f t="shared" si="8"/>
        <v>0.79411764705882348</v>
      </c>
      <c r="AR60" s="80">
        <v>4</v>
      </c>
      <c r="AS60" s="80">
        <v>6</v>
      </c>
      <c r="AT60" s="80">
        <v>1</v>
      </c>
      <c r="AU60" s="80"/>
      <c r="AV60" s="80"/>
      <c r="AW60" s="80"/>
      <c r="AX60" s="80"/>
      <c r="AY60" s="80"/>
      <c r="AZ60" s="87">
        <f t="shared" si="9"/>
        <v>11</v>
      </c>
      <c r="BA60" s="88">
        <f t="shared" si="10"/>
        <v>0.61111111111111116</v>
      </c>
      <c r="BB60" s="80">
        <v>14</v>
      </c>
      <c r="BC60" s="80">
        <v>10</v>
      </c>
      <c r="BD60" s="80"/>
      <c r="BE60" s="80"/>
      <c r="BF60" s="80"/>
      <c r="BG60" s="80"/>
      <c r="BH60" s="80"/>
      <c r="BI60" s="80"/>
      <c r="BJ60" s="43">
        <f t="shared" si="11"/>
        <v>24</v>
      </c>
      <c r="BK60" s="51">
        <f t="shared" si="12"/>
        <v>1.2</v>
      </c>
      <c r="BL60" s="21"/>
      <c r="BM60" s="21"/>
      <c r="BN60" s="21"/>
      <c r="BO60" s="21"/>
      <c r="BP60" s="21"/>
      <c r="BQ60" s="21"/>
      <c r="BR60" s="21"/>
      <c r="BS60" s="21"/>
      <c r="BT60" s="43">
        <f t="shared" si="13"/>
        <v>0</v>
      </c>
      <c r="BU60" s="51" t="e">
        <f t="shared" si="14"/>
        <v>#DIV/0!</v>
      </c>
      <c r="BV60" s="21"/>
      <c r="BW60" s="21"/>
      <c r="BX60" s="21"/>
      <c r="BY60" s="21"/>
      <c r="BZ60" s="21"/>
      <c r="CA60" s="21"/>
      <c r="CB60" s="21"/>
      <c r="CC60" s="21"/>
      <c r="CD60" s="43">
        <f t="shared" si="15"/>
        <v>0</v>
      </c>
      <c r="CE60" s="51" t="e">
        <f t="shared" si="16"/>
        <v>#DIV/0!</v>
      </c>
      <c r="CF60" s="21"/>
      <c r="CG60" s="21"/>
      <c r="CH60" s="21"/>
      <c r="CI60" s="21"/>
      <c r="CJ60" s="21"/>
      <c r="CK60" s="21"/>
      <c r="CL60" s="21"/>
      <c r="CM60" s="21"/>
      <c r="CN60" s="43">
        <f t="shared" si="17"/>
        <v>0</v>
      </c>
      <c r="CO60" s="51" t="e">
        <f t="shared" si="18"/>
        <v>#DIV/0!</v>
      </c>
      <c r="CP60" s="21"/>
      <c r="CQ60" s="21"/>
      <c r="CR60" s="21"/>
      <c r="CS60" s="21"/>
      <c r="CT60" s="21"/>
      <c r="CU60" s="21"/>
      <c r="CV60" s="21"/>
      <c r="CW60" s="21"/>
      <c r="CX60" s="43">
        <f t="shared" si="19"/>
        <v>0</v>
      </c>
      <c r="CY60" s="51" t="e">
        <f t="shared" si="23"/>
        <v>#DIV/0!</v>
      </c>
      <c r="CZ60" s="50">
        <f t="shared" si="20"/>
        <v>79.5</v>
      </c>
      <c r="DA60" s="49">
        <f t="shared" si="22"/>
        <v>0.79500000000000004</v>
      </c>
      <c r="DB60" s="48" t="str">
        <f t="shared" si="21"/>
        <v>B</v>
      </c>
    </row>
    <row r="61" spans="2:106" ht="14.45" thickBot="1">
      <c r="B61" s="80">
        <v>48</v>
      </c>
      <c r="C61" s="89">
        <v>2180007096</v>
      </c>
      <c r="D61" s="80">
        <v>2</v>
      </c>
      <c r="E61" s="80">
        <v>9.5</v>
      </c>
      <c r="F61" s="80"/>
      <c r="G61" s="80"/>
      <c r="H61" s="80"/>
      <c r="I61" s="80"/>
      <c r="J61" s="80"/>
      <c r="K61" s="80"/>
      <c r="L61" s="87">
        <f t="shared" ref="L61:L63" si="26">SUM(D61:K61)</f>
        <v>11.5</v>
      </c>
      <c r="M61" s="88">
        <f t="shared" ref="M61:M62" si="27">L61/L$12</f>
        <v>0.71875</v>
      </c>
      <c r="N61" s="80">
        <v>4.5</v>
      </c>
      <c r="O61" s="80">
        <v>3</v>
      </c>
      <c r="P61" s="80">
        <v>2.5</v>
      </c>
      <c r="Q61" s="80"/>
      <c r="R61" s="80"/>
      <c r="S61" s="80"/>
      <c r="T61" s="80"/>
      <c r="U61" s="80"/>
      <c r="V61" s="87">
        <f t="shared" ref="V61:V62" si="28">SUM(N61:U61)</f>
        <v>10</v>
      </c>
      <c r="W61" s="88">
        <f t="shared" ref="W61:W62" si="29">V61/V$12</f>
        <v>0.7142857142857143</v>
      </c>
      <c r="X61" s="80">
        <v>9</v>
      </c>
      <c r="Y61" s="80">
        <v>4</v>
      </c>
      <c r="Z61" s="80"/>
      <c r="AA61" s="80"/>
      <c r="AB61" s="80"/>
      <c r="AC61" s="80"/>
      <c r="AD61" s="80"/>
      <c r="AE61" s="80"/>
      <c r="AF61" s="87">
        <f t="shared" ref="AF61:AF62" si="30">SUM(X61:AE61)</f>
        <v>13</v>
      </c>
      <c r="AG61" s="88">
        <f t="shared" ref="AG61:AG62" si="31">AF61/AF$12</f>
        <v>0.8666666666666667</v>
      </c>
      <c r="AH61" s="80">
        <v>5</v>
      </c>
      <c r="AI61" s="80">
        <v>9</v>
      </c>
      <c r="AJ61" s="80"/>
      <c r="AK61" s="80"/>
      <c r="AL61" s="80"/>
      <c r="AM61" s="80"/>
      <c r="AN61" s="80"/>
      <c r="AO61" s="80"/>
      <c r="AP61" s="87">
        <f t="shared" ref="AP61:AP62" si="32">SUM(AH61:AO61)</f>
        <v>14</v>
      </c>
      <c r="AQ61" s="88">
        <f t="shared" ref="AQ61:AQ62" si="33">AP61/AP$12</f>
        <v>0.82352941176470584</v>
      </c>
      <c r="AR61" s="80">
        <v>4</v>
      </c>
      <c r="AS61" s="80">
        <v>6</v>
      </c>
      <c r="AT61" s="80">
        <v>2.25</v>
      </c>
      <c r="AU61" s="80"/>
      <c r="AV61" s="80"/>
      <c r="AW61" s="80"/>
      <c r="AX61" s="80"/>
      <c r="AY61" s="80"/>
      <c r="AZ61" s="87">
        <f t="shared" ref="AZ61:AZ62" si="34">SUM(AR61:AY61)</f>
        <v>12.25</v>
      </c>
      <c r="BA61" s="88">
        <f t="shared" ref="BA61:BA62" si="35">AZ61/AZ$12</f>
        <v>0.68055555555555558</v>
      </c>
      <c r="BB61" s="80">
        <v>14</v>
      </c>
      <c r="BC61" s="80">
        <v>10</v>
      </c>
      <c r="BD61" s="80"/>
      <c r="BE61" s="80"/>
      <c r="BF61" s="80"/>
      <c r="BG61" s="80"/>
      <c r="BH61" s="80"/>
      <c r="BI61" s="80"/>
      <c r="BJ61" s="43">
        <f t="shared" ref="BJ61:BJ62" si="36">SUM(BB61:BI61)</f>
        <v>24</v>
      </c>
      <c r="BK61" s="51">
        <f t="shared" ref="BK61:BK62" si="37">BJ61/BJ$12</f>
        <v>1.2</v>
      </c>
      <c r="BL61" s="21"/>
      <c r="BM61" s="21"/>
      <c r="BN61" s="21"/>
      <c r="BO61" s="21"/>
      <c r="BP61" s="21"/>
      <c r="BQ61" s="21"/>
      <c r="BR61" s="21"/>
      <c r="BS61" s="21"/>
      <c r="BT61" s="43">
        <f t="shared" ref="BT61:BT62" si="38">SUM(BL61:BS61)</f>
        <v>0</v>
      </c>
      <c r="BU61" s="51" t="e">
        <f t="shared" ref="BU61:BU62" si="39">BT61/BT$12</f>
        <v>#DIV/0!</v>
      </c>
      <c r="BV61" s="21"/>
      <c r="BW61" s="21"/>
      <c r="BX61" s="21"/>
      <c r="BY61" s="21"/>
      <c r="BZ61" s="21"/>
      <c r="CA61" s="21"/>
      <c r="CB61" s="21"/>
      <c r="CC61" s="21"/>
      <c r="CD61" s="43">
        <f t="shared" ref="CD61:CD62" si="40">SUM(BV61:CC61)</f>
        <v>0</v>
      </c>
      <c r="CE61" s="51" t="e">
        <f t="shared" ref="CE61:CE62" si="41">CD61/CD$12</f>
        <v>#DIV/0!</v>
      </c>
      <c r="CF61" s="21"/>
      <c r="CG61" s="21"/>
      <c r="CH61" s="21"/>
      <c r="CI61" s="21"/>
      <c r="CJ61" s="21"/>
      <c r="CK61" s="21"/>
      <c r="CL61" s="21"/>
      <c r="CM61" s="21"/>
      <c r="CN61" s="43">
        <f t="shared" ref="CN61:CN62" si="42">SUM(CF61:CM61)</f>
        <v>0</v>
      </c>
      <c r="CO61" s="51" t="e">
        <f t="shared" ref="CO61:CO62" si="43">CN61/CN$12</f>
        <v>#DIV/0!</v>
      </c>
      <c r="CP61" s="21"/>
      <c r="CQ61" s="21"/>
      <c r="CR61" s="21"/>
      <c r="CS61" s="21"/>
      <c r="CT61" s="21"/>
      <c r="CU61" s="21"/>
      <c r="CV61" s="21"/>
      <c r="CW61" s="21"/>
      <c r="CX61" s="43">
        <f t="shared" ref="CX61:CX62" si="44">SUM(CP61:CW61)</f>
        <v>0</v>
      </c>
      <c r="CY61" s="51" t="e">
        <f t="shared" ref="CY61:CY62" si="45">CX61/CX$12</f>
        <v>#DIV/0!</v>
      </c>
      <c r="CZ61" s="50">
        <f t="shared" ref="CZ61:CZ62" si="46">L61+V61+AF61+AP61+AZ61+BJ61+BT61+CD61+CN61+CX61</f>
        <v>84.75</v>
      </c>
      <c r="DA61" s="49">
        <f t="shared" ref="DA61:DA62" si="47">CZ61/CZ$12</f>
        <v>0.84750000000000003</v>
      </c>
      <c r="DB61" s="48" t="str">
        <f t="shared" ref="DB61:DB62" si="48">IF(DA61&gt;94.49%,"A+",IF(DA61&gt;89.49%,"A",IF(DA61&gt;84.49%,"B+",IF(DA61&gt;79.49%,"B",IF(DA61&gt;74.49%,"C+",IF(DA61&gt;69.49%,"C",IF(DA61&gt;64.49%,"D+",IF(DA61&gt;59.49%,"D",IF(DA61&gt;0%,"F","NA")))))))))</f>
        <v>B+</v>
      </c>
    </row>
    <row r="62" spans="2:106" ht="14.45" thickBot="1">
      <c r="B62" s="80">
        <v>49</v>
      </c>
      <c r="C62" s="89">
        <v>2180007157</v>
      </c>
      <c r="D62" s="80">
        <v>1.5</v>
      </c>
      <c r="E62" s="80">
        <v>8</v>
      </c>
      <c r="F62" s="80"/>
      <c r="G62" s="80"/>
      <c r="H62" s="80"/>
      <c r="I62" s="80"/>
      <c r="J62" s="80"/>
      <c r="K62" s="80"/>
      <c r="L62" s="87">
        <f t="shared" si="26"/>
        <v>9.5</v>
      </c>
      <c r="M62" s="88">
        <f t="shared" si="27"/>
        <v>0.59375</v>
      </c>
      <c r="N62" s="80">
        <v>5</v>
      </c>
      <c r="O62" s="80">
        <v>3.5</v>
      </c>
      <c r="P62" s="80">
        <v>3.5</v>
      </c>
      <c r="Q62" s="80"/>
      <c r="R62" s="80"/>
      <c r="S62" s="80"/>
      <c r="T62" s="80"/>
      <c r="U62" s="80"/>
      <c r="V62" s="87">
        <f t="shared" si="28"/>
        <v>12</v>
      </c>
      <c r="W62" s="88">
        <f t="shared" si="29"/>
        <v>0.8571428571428571</v>
      </c>
      <c r="X62" s="80">
        <v>8</v>
      </c>
      <c r="Y62" s="80">
        <v>4</v>
      </c>
      <c r="Z62" s="80"/>
      <c r="AA62" s="80"/>
      <c r="AB62" s="80"/>
      <c r="AC62" s="80"/>
      <c r="AD62" s="80"/>
      <c r="AE62" s="80"/>
      <c r="AF62" s="87">
        <f t="shared" si="30"/>
        <v>12</v>
      </c>
      <c r="AG62" s="88">
        <f t="shared" si="31"/>
        <v>0.8</v>
      </c>
      <c r="AH62" s="80">
        <v>5</v>
      </c>
      <c r="AI62" s="80">
        <v>7</v>
      </c>
      <c r="AJ62" s="80"/>
      <c r="AK62" s="80"/>
      <c r="AL62" s="80"/>
      <c r="AM62" s="80"/>
      <c r="AN62" s="80"/>
      <c r="AO62" s="80"/>
      <c r="AP62" s="87">
        <f t="shared" si="32"/>
        <v>12</v>
      </c>
      <c r="AQ62" s="88">
        <f t="shared" si="33"/>
        <v>0.70588235294117652</v>
      </c>
      <c r="AR62" s="80">
        <v>4</v>
      </c>
      <c r="AS62" s="80">
        <v>6</v>
      </c>
      <c r="AT62" s="80">
        <v>2.5</v>
      </c>
      <c r="AU62" s="80"/>
      <c r="AV62" s="80"/>
      <c r="AW62" s="80"/>
      <c r="AX62" s="80"/>
      <c r="AY62" s="80"/>
      <c r="AZ62" s="87">
        <f t="shared" si="34"/>
        <v>12.5</v>
      </c>
      <c r="BA62" s="88">
        <f t="shared" si="35"/>
        <v>0.69444444444444442</v>
      </c>
      <c r="BB62" s="80">
        <v>14</v>
      </c>
      <c r="BC62" s="80">
        <v>10</v>
      </c>
      <c r="BD62" s="80"/>
      <c r="BE62" s="80"/>
      <c r="BF62" s="80"/>
      <c r="BG62" s="80"/>
      <c r="BH62" s="80"/>
      <c r="BI62" s="80"/>
      <c r="BJ62" s="43">
        <f t="shared" si="36"/>
        <v>24</v>
      </c>
      <c r="BK62" s="51">
        <f t="shared" si="37"/>
        <v>1.2</v>
      </c>
      <c r="BL62" s="21"/>
      <c r="BM62" s="21"/>
      <c r="BN62" s="21"/>
      <c r="BO62" s="21"/>
      <c r="BP62" s="21"/>
      <c r="BQ62" s="21"/>
      <c r="BR62" s="21"/>
      <c r="BS62" s="21"/>
      <c r="BT62" s="43">
        <f t="shared" si="38"/>
        <v>0</v>
      </c>
      <c r="BU62" s="51" t="e">
        <f t="shared" si="39"/>
        <v>#DIV/0!</v>
      </c>
      <c r="BV62" s="21"/>
      <c r="BW62" s="21"/>
      <c r="BX62" s="21"/>
      <c r="BY62" s="21"/>
      <c r="BZ62" s="21"/>
      <c r="CA62" s="21"/>
      <c r="CB62" s="21"/>
      <c r="CC62" s="21"/>
      <c r="CD62" s="43">
        <f t="shared" si="40"/>
        <v>0</v>
      </c>
      <c r="CE62" s="51" t="e">
        <f t="shared" si="41"/>
        <v>#DIV/0!</v>
      </c>
      <c r="CF62" s="21"/>
      <c r="CG62" s="21"/>
      <c r="CH62" s="21"/>
      <c r="CI62" s="21"/>
      <c r="CJ62" s="21"/>
      <c r="CK62" s="21"/>
      <c r="CL62" s="21"/>
      <c r="CM62" s="21"/>
      <c r="CN62" s="43">
        <f t="shared" si="42"/>
        <v>0</v>
      </c>
      <c r="CO62" s="51" t="e">
        <f t="shared" si="43"/>
        <v>#DIV/0!</v>
      </c>
      <c r="CP62" s="21"/>
      <c r="CQ62" s="21"/>
      <c r="CR62" s="21"/>
      <c r="CS62" s="21"/>
      <c r="CT62" s="21"/>
      <c r="CU62" s="21"/>
      <c r="CV62" s="21"/>
      <c r="CW62" s="21"/>
      <c r="CX62" s="43">
        <f t="shared" si="44"/>
        <v>0</v>
      </c>
      <c r="CY62" s="51" t="e">
        <f t="shared" si="45"/>
        <v>#DIV/0!</v>
      </c>
      <c r="CZ62" s="50">
        <f t="shared" si="46"/>
        <v>82</v>
      </c>
      <c r="DA62" s="49">
        <f t="shared" si="47"/>
        <v>0.82</v>
      </c>
      <c r="DB62" s="48" t="str">
        <f t="shared" si="48"/>
        <v>B</v>
      </c>
    </row>
    <row r="63" spans="2:106" ht="14.45" thickBot="1">
      <c r="B63" s="80">
        <v>50</v>
      </c>
      <c r="C63" s="89">
        <v>2180009086</v>
      </c>
      <c r="D63" s="80">
        <v>2</v>
      </c>
      <c r="E63" s="80">
        <v>7.5</v>
      </c>
      <c r="F63" s="80"/>
      <c r="G63" s="80"/>
      <c r="H63" s="80"/>
      <c r="I63" s="80"/>
      <c r="J63" s="80"/>
      <c r="K63" s="80"/>
      <c r="L63" s="87">
        <f t="shared" si="26"/>
        <v>9.5</v>
      </c>
      <c r="M63" s="88">
        <f t="shared" ref="M63" si="49">L63/L$12</f>
        <v>0.59375</v>
      </c>
      <c r="N63" s="80">
        <v>4</v>
      </c>
      <c r="O63" s="80">
        <v>3</v>
      </c>
      <c r="P63" s="80">
        <v>9</v>
      </c>
      <c r="Q63" s="80"/>
      <c r="R63" s="80"/>
      <c r="S63" s="80"/>
      <c r="T63" s="80"/>
      <c r="U63" s="80"/>
      <c r="V63" s="87">
        <f t="shared" ref="V63" si="50">SUM(N63:U63)</f>
        <v>16</v>
      </c>
      <c r="W63" s="88">
        <f t="shared" ref="W63" si="51">V63/V$12</f>
        <v>1.1428571428571428</v>
      </c>
      <c r="X63" s="80">
        <v>7</v>
      </c>
      <c r="Y63" s="80">
        <v>1.5</v>
      </c>
      <c r="Z63" s="80"/>
      <c r="AA63" s="80"/>
      <c r="AB63" s="80"/>
      <c r="AC63" s="80"/>
      <c r="AD63" s="80"/>
      <c r="AE63" s="80"/>
      <c r="AF63" s="87">
        <f t="shared" ref="AF63" si="52">SUM(X63:AE63)</f>
        <v>8.5</v>
      </c>
      <c r="AG63" s="88">
        <f t="shared" ref="AG63" si="53">AF63/AF$12</f>
        <v>0.56666666666666665</v>
      </c>
      <c r="AH63" s="80">
        <v>5</v>
      </c>
      <c r="AI63" s="80">
        <v>5.5</v>
      </c>
      <c r="AJ63" s="80"/>
      <c r="AK63" s="80"/>
      <c r="AL63" s="80"/>
      <c r="AM63" s="80"/>
      <c r="AN63" s="80"/>
      <c r="AO63" s="80"/>
      <c r="AP63" s="87">
        <f t="shared" ref="AP63" si="54">SUM(AH63:AO63)</f>
        <v>10.5</v>
      </c>
      <c r="AQ63" s="88">
        <f t="shared" ref="AQ63" si="55">AP63/AP$12</f>
        <v>0.61764705882352944</v>
      </c>
      <c r="AR63" s="80">
        <v>4</v>
      </c>
      <c r="AS63" s="80">
        <v>6</v>
      </c>
      <c r="AT63" s="80">
        <v>2</v>
      </c>
      <c r="AU63" s="80"/>
      <c r="AV63" s="80"/>
      <c r="AW63" s="80"/>
      <c r="AX63" s="80"/>
      <c r="AY63" s="80"/>
      <c r="AZ63" s="87">
        <f t="shared" ref="AZ63" si="56">SUM(AR63:AY63)</f>
        <v>12</v>
      </c>
      <c r="BA63" s="88">
        <f t="shared" ref="BA63" si="57">AZ63/AZ$12</f>
        <v>0.66666666666666663</v>
      </c>
      <c r="BB63" s="80">
        <v>14</v>
      </c>
      <c r="BC63" s="80">
        <v>9</v>
      </c>
      <c r="BD63" s="80"/>
      <c r="BE63" s="80"/>
      <c r="BF63" s="80"/>
      <c r="BG63" s="80"/>
      <c r="BH63" s="80"/>
      <c r="BI63" s="80"/>
      <c r="BJ63" s="43">
        <f t="shared" ref="BJ63" si="58">SUM(BB63:BI63)</f>
        <v>23</v>
      </c>
      <c r="BK63" s="51">
        <f t="shared" ref="BK63" si="59">BJ63/BJ$12</f>
        <v>1.1499999999999999</v>
      </c>
      <c r="BL63" s="21"/>
      <c r="BM63" s="21"/>
      <c r="BN63" s="21"/>
      <c r="BO63" s="21"/>
      <c r="BP63" s="21"/>
      <c r="BQ63" s="21"/>
      <c r="BR63" s="21"/>
      <c r="BS63" s="21"/>
      <c r="BT63" s="43">
        <f t="shared" ref="BT63" si="60">SUM(BL63:BS63)</f>
        <v>0</v>
      </c>
      <c r="BU63" s="51" t="e">
        <f t="shared" ref="BU63" si="61">BT63/BT$12</f>
        <v>#DIV/0!</v>
      </c>
      <c r="BV63" s="21"/>
      <c r="BW63" s="21"/>
      <c r="BX63" s="21"/>
      <c r="BY63" s="21"/>
      <c r="BZ63" s="21"/>
      <c r="CA63" s="21"/>
      <c r="CB63" s="21"/>
      <c r="CC63" s="21"/>
      <c r="CD63" s="43">
        <f t="shared" ref="CD63" si="62">SUM(BV63:CC63)</f>
        <v>0</v>
      </c>
      <c r="CE63" s="51" t="e">
        <f t="shared" ref="CE63" si="63">CD63/CD$12</f>
        <v>#DIV/0!</v>
      </c>
      <c r="CF63" s="21"/>
      <c r="CG63" s="21"/>
      <c r="CH63" s="21"/>
      <c r="CI63" s="21"/>
      <c r="CJ63" s="21"/>
      <c r="CK63" s="21"/>
      <c r="CL63" s="21"/>
      <c r="CM63" s="21"/>
      <c r="CN63" s="43">
        <f t="shared" ref="CN63" si="64">SUM(CF63:CM63)</f>
        <v>0</v>
      </c>
      <c r="CO63" s="51" t="e">
        <f t="shared" ref="CO63" si="65">CN63/CN$12</f>
        <v>#DIV/0!</v>
      </c>
      <c r="CP63" s="21"/>
      <c r="CQ63" s="21"/>
      <c r="CR63" s="21"/>
      <c r="CS63" s="21"/>
      <c r="CT63" s="21"/>
      <c r="CU63" s="21"/>
      <c r="CV63" s="21"/>
      <c r="CW63" s="21"/>
      <c r="CX63" s="43">
        <f t="shared" ref="CX63" si="66">SUM(CP63:CW63)</f>
        <v>0</v>
      </c>
      <c r="CY63" s="51" t="e">
        <f t="shared" ref="CY63" si="67">CX63/CX$12</f>
        <v>#DIV/0!</v>
      </c>
      <c r="CZ63" s="50">
        <f t="shared" ref="CZ63" si="68">L63+V63+AF63+AP63+AZ63+BJ63+BT63+CD63+CN63+CX63</f>
        <v>79.5</v>
      </c>
      <c r="DA63" s="49">
        <f t="shared" ref="DA63" si="69">CZ63/CZ$12</f>
        <v>0.79500000000000004</v>
      </c>
      <c r="DB63" s="48" t="str">
        <f t="shared" ref="DB63" si="70">IF(DA63&gt;94.49%,"A+",IF(DA63&gt;89.49%,"A",IF(DA63&gt;84.49%,"B+",IF(DA63&gt;79.49%,"B",IF(DA63&gt;74.49%,"C+",IF(DA63&gt;69.49%,"C",IF(DA63&gt;64.49%,"D+",IF(DA63&gt;59.49%,"D",IF(DA63&gt;0%,"F","NA")))))))))</f>
        <v>B</v>
      </c>
    </row>
    <row r="64" spans="2:106" ht="23.25" customHeight="1" thickBot="1">
      <c r="B64" s="172" t="s">
        <v>52</v>
      </c>
      <c r="C64" s="173"/>
      <c r="D64" s="44">
        <f t="shared" ref="D64:K64" si="71">SUM(D14:D63)</f>
        <v>85.5</v>
      </c>
      <c r="E64" s="44">
        <f t="shared" si="71"/>
        <v>435</v>
      </c>
      <c r="F64" s="44">
        <f t="shared" si="71"/>
        <v>0</v>
      </c>
      <c r="G64" s="44">
        <f t="shared" si="71"/>
        <v>0</v>
      </c>
      <c r="H64" s="44">
        <f t="shared" si="71"/>
        <v>0</v>
      </c>
      <c r="I64" s="44">
        <f t="shared" si="71"/>
        <v>0</v>
      </c>
      <c r="J64" s="44">
        <f t="shared" si="71"/>
        <v>0</v>
      </c>
      <c r="K64" s="44">
        <f t="shared" si="71"/>
        <v>0</v>
      </c>
      <c r="L64" s="138"/>
      <c r="M64" s="139"/>
      <c r="N64" s="44">
        <f t="shared" ref="N64:U64" si="72">SUM(N14:N63)</f>
        <v>209</v>
      </c>
      <c r="O64" s="44">
        <f t="shared" si="72"/>
        <v>145.5</v>
      </c>
      <c r="P64" s="44">
        <f t="shared" si="72"/>
        <v>262.25</v>
      </c>
      <c r="Q64" s="44">
        <f t="shared" si="72"/>
        <v>0</v>
      </c>
      <c r="R64" s="44">
        <f t="shared" si="72"/>
        <v>0</v>
      </c>
      <c r="S64" s="44">
        <f t="shared" si="72"/>
        <v>0</v>
      </c>
      <c r="T64" s="44">
        <f t="shared" si="72"/>
        <v>0</v>
      </c>
      <c r="U64" s="44">
        <f t="shared" si="72"/>
        <v>0</v>
      </c>
      <c r="V64" s="138"/>
      <c r="W64" s="139"/>
      <c r="X64" s="44">
        <f t="shared" ref="X64:AE64" si="73">SUM(X14:X63)</f>
        <v>371.5</v>
      </c>
      <c r="Y64" s="44">
        <f t="shared" si="73"/>
        <v>121.5</v>
      </c>
      <c r="Z64" s="44">
        <f t="shared" si="73"/>
        <v>0</v>
      </c>
      <c r="AA64" s="44">
        <f t="shared" si="73"/>
        <v>0</v>
      </c>
      <c r="AB64" s="44">
        <f t="shared" si="73"/>
        <v>0</v>
      </c>
      <c r="AC64" s="44">
        <f t="shared" si="73"/>
        <v>0</v>
      </c>
      <c r="AD64" s="44">
        <f t="shared" si="73"/>
        <v>0</v>
      </c>
      <c r="AE64" s="44">
        <f t="shared" si="73"/>
        <v>0</v>
      </c>
      <c r="AF64" s="138"/>
      <c r="AG64" s="139"/>
      <c r="AH64" s="44">
        <f t="shared" ref="AH64:AO64" si="74">SUM(AH14:AH63)</f>
        <v>249.5</v>
      </c>
      <c r="AI64" s="44">
        <f t="shared" si="74"/>
        <v>340</v>
      </c>
      <c r="AJ64" s="44">
        <f t="shared" si="74"/>
        <v>0</v>
      </c>
      <c r="AK64" s="44">
        <f t="shared" si="74"/>
        <v>0</v>
      </c>
      <c r="AL64" s="44">
        <f t="shared" si="74"/>
        <v>0</v>
      </c>
      <c r="AM64" s="44">
        <f t="shared" si="74"/>
        <v>0</v>
      </c>
      <c r="AN64" s="44">
        <f t="shared" si="74"/>
        <v>0</v>
      </c>
      <c r="AO64" s="44">
        <f t="shared" si="74"/>
        <v>0</v>
      </c>
      <c r="AP64" s="138"/>
      <c r="AQ64" s="139"/>
      <c r="AR64" s="44">
        <f t="shared" ref="AR64:AY64" si="75">SUM(AR14:AR63)</f>
        <v>182</v>
      </c>
      <c r="AS64" s="44">
        <f t="shared" si="75"/>
        <v>409.5</v>
      </c>
      <c r="AT64" s="44">
        <f t="shared" si="75"/>
        <v>114.5</v>
      </c>
      <c r="AU64" s="44">
        <f t="shared" si="75"/>
        <v>0</v>
      </c>
      <c r="AV64" s="44">
        <f t="shared" si="75"/>
        <v>0</v>
      </c>
      <c r="AW64" s="44">
        <f t="shared" si="75"/>
        <v>0</v>
      </c>
      <c r="AX64" s="44">
        <f t="shared" si="75"/>
        <v>0</v>
      </c>
      <c r="AY64" s="44">
        <f t="shared" si="75"/>
        <v>0</v>
      </c>
      <c r="AZ64" s="78"/>
      <c r="BA64" s="34"/>
      <c r="BB64" s="44">
        <f t="shared" ref="BB64:BI64" si="76">SUM(BB14:BB63)</f>
        <v>686</v>
      </c>
      <c r="BC64" s="44">
        <f t="shared" si="76"/>
        <v>336.5</v>
      </c>
      <c r="BD64" s="44">
        <f t="shared" si="76"/>
        <v>0</v>
      </c>
      <c r="BE64" s="44">
        <f t="shared" si="76"/>
        <v>0</v>
      </c>
      <c r="BF64" s="44">
        <f t="shared" si="76"/>
        <v>0</v>
      </c>
      <c r="BG64" s="44">
        <f t="shared" si="76"/>
        <v>0</v>
      </c>
      <c r="BH64" s="44">
        <f t="shared" si="76"/>
        <v>0</v>
      </c>
      <c r="BI64" s="44">
        <f t="shared" si="76"/>
        <v>0</v>
      </c>
      <c r="BJ64" s="34"/>
      <c r="BK64" s="34"/>
      <c r="BL64" s="44">
        <f t="shared" ref="BL64:BS64" si="77">SUM(BL14:BL63)</f>
        <v>0</v>
      </c>
      <c r="BM64" s="44">
        <f t="shared" si="77"/>
        <v>0</v>
      </c>
      <c r="BN64" s="44">
        <f t="shared" si="77"/>
        <v>0</v>
      </c>
      <c r="BO64" s="44">
        <f t="shared" si="77"/>
        <v>0</v>
      </c>
      <c r="BP64" s="44">
        <f t="shared" si="77"/>
        <v>0</v>
      </c>
      <c r="BQ64" s="44">
        <f t="shared" si="77"/>
        <v>0</v>
      </c>
      <c r="BR64" s="44">
        <f t="shared" si="77"/>
        <v>0</v>
      </c>
      <c r="BS64" s="44">
        <f t="shared" si="77"/>
        <v>0</v>
      </c>
      <c r="BT64" s="34"/>
      <c r="BU64" s="34"/>
      <c r="BV64" s="44">
        <f t="shared" ref="BV64:CC64" si="78">SUM(BV14:BV63)</f>
        <v>0</v>
      </c>
      <c r="BW64" s="44">
        <f t="shared" si="78"/>
        <v>0</v>
      </c>
      <c r="BX64" s="44">
        <f t="shared" si="78"/>
        <v>0</v>
      </c>
      <c r="BY64" s="44">
        <f t="shared" si="78"/>
        <v>0</v>
      </c>
      <c r="BZ64" s="44">
        <f t="shared" si="78"/>
        <v>0</v>
      </c>
      <c r="CA64" s="44">
        <f t="shared" si="78"/>
        <v>0</v>
      </c>
      <c r="CB64" s="44">
        <f t="shared" si="78"/>
        <v>0</v>
      </c>
      <c r="CC64" s="44">
        <f t="shared" si="78"/>
        <v>0</v>
      </c>
      <c r="CD64" s="34"/>
      <c r="CE64" s="34"/>
      <c r="CF64" s="44">
        <f t="shared" ref="CF64:CM64" si="79">SUM(CF14:CF63)</f>
        <v>0</v>
      </c>
      <c r="CG64" s="44">
        <f t="shared" si="79"/>
        <v>0</v>
      </c>
      <c r="CH64" s="44">
        <f t="shared" si="79"/>
        <v>0</v>
      </c>
      <c r="CI64" s="44">
        <f t="shared" si="79"/>
        <v>0</v>
      </c>
      <c r="CJ64" s="44">
        <f t="shared" si="79"/>
        <v>0</v>
      </c>
      <c r="CK64" s="44">
        <f t="shared" si="79"/>
        <v>0</v>
      </c>
      <c r="CL64" s="44">
        <f t="shared" si="79"/>
        <v>0</v>
      </c>
      <c r="CM64" s="44">
        <f t="shared" si="79"/>
        <v>0</v>
      </c>
      <c r="CN64" s="78"/>
      <c r="CO64" s="78"/>
      <c r="CP64" s="44">
        <f t="shared" ref="CP64:CW64" si="80">SUM(CP14:CP63)</f>
        <v>0</v>
      </c>
      <c r="CQ64" s="44">
        <f t="shared" si="80"/>
        <v>0</v>
      </c>
      <c r="CR64" s="44">
        <f t="shared" si="80"/>
        <v>0</v>
      </c>
      <c r="CS64" s="44">
        <f t="shared" si="80"/>
        <v>0</v>
      </c>
      <c r="CT64" s="44">
        <f t="shared" si="80"/>
        <v>0</v>
      </c>
      <c r="CU64" s="44">
        <f t="shared" si="80"/>
        <v>0</v>
      </c>
      <c r="CV64" s="44">
        <f t="shared" si="80"/>
        <v>0</v>
      </c>
      <c r="CW64" s="44">
        <f t="shared" si="80"/>
        <v>0</v>
      </c>
      <c r="CX64" s="34"/>
      <c r="CY64" s="34"/>
      <c r="CZ64" s="146">
        <f>SUM(CZ14:CZ63)</f>
        <v>3948.25</v>
      </c>
      <c r="DA64" s="40"/>
    </row>
    <row r="65" spans="2:119" ht="29.25" customHeight="1" thickBot="1">
      <c r="B65" s="179" t="s">
        <v>53</v>
      </c>
      <c r="C65" s="180"/>
      <c r="D65" s="131">
        <f>SUM(D64:K64)</f>
        <v>520.5</v>
      </c>
      <c r="E65" s="132"/>
      <c r="F65" s="132"/>
      <c r="G65" s="132"/>
      <c r="H65" s="132"/>
      <c r="I65" s="132"/>
      <c r="J65" s="132"/>
      <c r="K65" s="133"/>
      <c r="L65" s="140"/>
      <c r="M65" s="141"/>
      <c r="N65" s="131">
        <f>SUM(N64:U64)</f>
        <v>616.75</v>
      </c>
      <c r="O65" s="132"/>
      <c r="P65" s="132"/>
      <c r="Q65" s="132"/>
      <c r="R65" s="132"/>
      <c r="S65" s="132"/>
      <c r="T65" s="132"/>
      <c r="U65" s="133"/>
      <c r="V65" s="140"/>
      <c r="W65" s="141"/>
      <c r="X65" s="131">
        <f>SUM(X64:AE64)</f>
        <v>493</v>
      </c>
      <c r="Y65" s="132"/>
      <c r="Z65" s="132"/>
      <c r="AA65" s="132"/>
      <c r="AB65" s="132"/>
      <c r="AC65" s="132"/>
      <c r="AD65" s="132"/>
      <c r="AE65" s="133"/>
      <c r="AF65" s="140"/>
      <c r="AG65" s="141"/>
      <c r="AH65" s="131">
        <f>SUM(AH64:AO64)</f>
        <v>589.5</v>
      </c>
      <c r="AI65" s="132"/>
      <c r="AJ65" s="132"/>
      <c r="AK65" s="132"/>
      <c r="AL65" s="132"/>
      <c r="AM65" s="132"/>
      <c r="AN65" s="132"/>
      <c r="AO65" s="133"/>
      <c r="AP65" s="140"/>
      <c r="AQ65" s="141"/>
      <c r="AR65" s="131">
        <f>SUM(AR64:AY64)</f>
        <v>706</v>
      </c>
      <c r="AS65" s="132"/>
      <c r="AT65" s="132"/>
      <c r="AU65" s="132"/>
      <c r="AV65" s="132"/>
      <c r="AW65" s="132"/>
      <c r="AX65" s="132"/>
      <c r="AY65" s="133"/>
      <c r="AZ65" s="140"/>
      <c r="BA65" s="141"/>
      <c r="BB65" s="131">
        <f>SUM(BB64:BI64)</f>
        <v>1022.5</v>
      </c>
      <c r="BC65" s="132"/>
      <c r="BD65" s="132"/>
      <c r="BE65" s="132"/>
      <c r="BF65" s="132"/>
      <c r="BG65" s="132"/>
      <c r="BH65" s="132"/>
      <c r="BI65" s="133"/>
      <c r="BJ65" s="58"/>
      <c r="BK65" s="58"/>
      <c r="BL65" s="131">
        <f>SUM(BL64:BS64)</f>
        <v>0</v>
      </c>
      <c r="BM65" s="132"/>
      <c r="BN65" s="132"/>
      <c r="BO65" s="132"/>
      <c r="BP65" s="132"/>
      <c r="BQ65" s="132"/>
      <c r="BR65" s="132"/>
      <c r="BS65" s="133"/>
      <c r="BT65" s="58"/>
      <c r="BU65" s="58"/>
      <c r="BV65" s="131">
        <f>SUM(BV64:CC64)</f>
        <v>0</v>
      </c>
      <c r="BW65" s="132"/>
      <c r="BX65" s="132"/>
      <c r="BY65" s="132"/>
      <c r="BZ65" s="132"/>
      <c r="CA65" s="132"/>
      <c r="CB65" s="132"/>
      <c r="CC65" s="133"/>
      <c r="CD65" s="58"/>
      <c r="CE65" s="58"/>
      <c r="CF65" s="131">
        <f>SUM(CF64:CM64)</f>
        <v>0</v>
      </c>
      <c r="CG65" s="132"/>
      <c r="CH65" s="132"/>
      <c r="CI65" s="132"/>
      <c r="CJ65" s="132"/>
      <c r="CK65" s="132"/>
      <c r="CL65" s="132"/>
      <c r="CM65" s="133"/>
      <c r="CN65" s="140"/>
      <c r="CO65" s="141"/>
      <c r="CP65" s="131">
        <f>SUM(CP64:CW64)</f>
        <v>0</v>
      </c>
      <c r="CQ65" s="132"/>
      <c r="CR65" s="132"/>
      <c r="CS65" s="132"/>
      <c r="CT65" s="132"/>
      <c r="CU65" s="132"/>
      <c r="CV65" s="132"/>
      <c r="CW65" s="133"/>
      <c r="CX65" s="140"/>
      <c r="CY65" s="141"/>
      <c r="CZ65" s="147"/>
    </row>
    <row r="66" spans="2:119" ht="26.25" customHeight="1" thickBot="1">
      <c r="B66" s="179" t="s">
        <v>54</v>
      </c>
      <c r="C66" s="180"/>
      <c r="D66" s="134">
        <f>D65/D13</f>
        <v>0.65062500000000001</v>
      </c>
      <c r="E66" s="135"/>
      <c r="F66" s="135"/>
      <c r="G66" s="135"/>
      <c r="H66" s="135"/>
      <c r="I66" s="135"/>
      <c r="J66" s="135"/>
      <c r="K66" s="136"/>
      <c r="L66" s="127"/>
      <c r="M66" s="128"/>
      <c r="N66" s="134">
        <f>N65/N13</f>
        <v>0.88107142857142862</v>
      </c>
      <c r="O66" s="135"/>
      <c r="P66" s="135"/>
      <c r="Q66" s="135"/>
      <c r="R66" s="135"/>
      <c r="S66" s="135"/>
      <c r="T66" s="135"/>
      <c r="U66" s="136"/>
      <c r="V66" s="127"/>
      <c r="W66" s="128"/>
      <c r="X66" s="134">
        <f>X65/X13</f>
        <v>0.65733333333333333</v>
      </c>
      <c r="Y66" s="135"/>
      <c r="Z66" s="135"/>
      <c r="AA66" s="135"/>
      <c r="AB66" s="135"/>
      <c r="AC66" s="135"/>
      <c r="AD66" s="135"/>
      <c r="AE66" s="136"/>
      <c r="AF66" s="127"/>
      <c r="AG66" s="128"/>
      <c r="AH66" s="134">
        <f>AH65/AH13</f>
        <v>0.69352941176470584</v>
      </c>
      <c r="AI66" s="135"/>
      <c r="AJ66" s="135"/>
      <c r="AK66" s="135"/>
      <c r="AL66" s="135"/>
      <c r="AM66" s="135"/>
      <c r="AN66" s="135"/>
      <c r="AO66" s="136"/>
      <c r="AP66" s="127"/>
      <c r="AQ66" s="128"/>
      <c r="AR66" s="134">
        <f>AR65/AR13</f>
        <v>0.7844444444444445</v>
      </c>
      <c r="AS66" s="135"/>
      <c r="AT66" s="135"/>
      <c r="AU66" s="135"/>
      <c r="AV66" s="135"/>
      <c r="AW66" s="135"/>
      <c r="AX66" s="135"/>
      <c r="AY66" s="136"/>
      <c r="AZ66" s="127"/>
      <c r="BA66" s="128"/>
      <c r="BB66" s="134">
        <f>BB65/BB13</f>
        <v>1.0225</v>
      </c>
      <c r="BC66" s="135"/>
      <c r="BD66" s="135"/>
      <c r="BE66" s="135"/>
      <c r="BF66" s="135"/>
      <c r="BG66" s="135"/>
      <c r="BH66" s="135"/>
      <c r="BI66" s="136"/>
      <c r="BJ66" s="59"/>
      <c r="BK66" s="59"/>
      <c r="BL66" s="134" t="e">
        <f>BL65/BL13</f>
        <v>#DIV/0!</v>
      </c>
      <c r="BM66" s="135"/>
      <c r="BN66" s="135"/>
      <c r="BO66" s="135"/>
      <c r="BP66" s="135"/>
      <c r="BQ66" s="135"/>
      <c r="BR66" s="135"/>
      <c r="BS66" s="136"/>
      <c r="BT66" s="59"/>
      <c r="BU66" s="59"/>
      <c r="BV66" s="134" t="e">
        <f>BV65/BV13</f>
        <v>#DIV/0!</v>
      </c>
      <c r="BW66" s="135"/>
      <c r="BX66" s="135"/>
      <c r="BY66" s="135"/>
      <c r="BZ66" s="135"/>
      <c r="CA66" s="135"/>
      <c r="CB66" s="135"/>
      <c r="CC66" s="136"/>
      <c r="CD66" s="59"/>
      <c r="CE66" s="59"/>
      <c r="CF66" s="134" t="e">
        <f>CF65/CF13</f>
        <v>#DIV/0!</v>
      </c>
      <c r="CG66" s="135"/>
      <c r="CH66" s="135"/>
      <c r="CI66" s="135"/>
      <c r="CJ66" s="135"/>
      <c r="CK66" s="135"/>
      <c r="CL66" s="135"/>
      <c r="CM66" s="136"/>
      <c r="CN66" s="127"/>
      <c r="CO66" s="128"/>
      <c r="CP66" s="134" t="e">
        <f>CP65/CP13</f>
        <v>#DIV/0!</v>
      </c>
      <c r="CQ66" s="135"/>
      <c r="CR66" s="135"/>
      <c r="CS66" s="135"/>
      <c r="CT66" s="135"/>
      <c r="CU66" s="135"/>
      <c r="CV66" s="135"/>
      <c r="CW66" s="136"/>
      <c r="CX66" s="127"/>
      <c r="CY66" s="128"/>
      <c r="CZ66" s="45">
        <f>CZ64/CZ13</f>
        <v>0.78964999999999996</v>
      </c>
    </row>
    <row r="67" spans="2:119" ht="27" customHeight="1" thickBot="1">
      <c r="B67" s="76"/>
      <c r="C67" s="76"/>
      <c r="D67" s="54" t="s">
        <v>55</v>
      </c>
      <c r="E67" s="46" t="s">
        <v>56</v>
      </c>
      <c r="F67" s="46" t="s">
        <v>57</v>
      </c>
      <c r="G67" s="46" t="s">
        <v>58</v>
      </c>
      <c r="H67" s="46" t="s">
        <v>59</v>
      </c>
      <c r="I67" s="46" t="s">
        <v>60</v>
      </c>
      <c r="J67" s="46" t="s">
        <v>61</v>
      </c>
      <c r="K67" s="46" t="s">
        <v>62</v>
      </c>
      <c r="L67" s="46" t="s">
        <v>63</v>
      </c>
      <c r="M67" s="46" t="s">
        <v>64</v>
      </c>
      <c r="N67" s="54" t="s">
        <v>55</v>
      </c>
      <c r="O67" s="46" t="s">
        <v>56</v>
      </c>
      <c r="P67" s="46" t="s">
        <v>57</v>
      </c>
      <c r="Q67" s="46" t="s">
        <v>58</v>
      </c>
      <c r="R67" s="46" t="s">
        <v>59</v>
      </c>
      <c r="S67" s="46" t="s">
        <v>60</v>
      </c>
      <c r="T67" s="46" t="s">
        <v>61</v>
      </c>
      <c r="U67" s="46" t="s">
        <v>62</v>
      </c>
      <c r="V67" s="46" t="s">
        <v>63</v>
      </c>
      <c r="W67" s="46" t="s">
        <v>64</v>
      </c>
      <c r="X67" s="54" t="s">
        <v>55</v>
      </c>
      <c r="Y67" s="46" t="s">
        <v>56</v>
      </c>
      <c r="Z67" s="46" t="s">
        <v>57</v>
      </c>
      <c r="AA67" s="46" t="s">
        <v>58</v>
      </c>
      <c r="AB67" s="46" t="s">
        <v>59</v>
      </c>
      <c r="AC67" s="46" t="s">
        <v>60</v>
      </c>
      <c r="AD67" s="46" t="s">
        <v>61</v>
      </c>
      <c r="AE67" s="46" t="s">
        <v>62</v>
      </c>
      <c r="AF67" s="46" t="s">
        <v>63</v>
      </c>
      <c r="AG67" s="46" t="s">
        <v>64</v>
      </c>
      <c r="AH67" s="54" t="s">
        <v>55</v>
      </c>
      <c r="AI67" s="46" t="s">
        <v>56</v>
      </c>
      <c r="AJ67" s="46" t="s">
        <v>57</v>
      </c>
      <c r="AK67" s="46" t="s">
        <v>58</v>
      </c>
      <c r="AL67" s="46" t="s">
        <v>59</v>
      </c>
      <c r="AM67" s="46" t="s">
        <v>60</v>
      </c>
      <c r="AN67" s="46" t="s">
        <v>61</v>
      </c>
      <c r="AO67" s="46" t="s">
        <v>62</v>
      </c>
      <c r="AP67" s="46" t="s">
        <v>63</v>
      </c>
      <c r="AQ67" s="46" t="s">
        <v>64</v>
      </c>
      <c r="AR67" s="54" t="s">
        <v>55</v>
      </c>
      <c r="AS67" s="46" t="s">
        <v>56</v>
      </c>
      <c r="AT67" s="46" t="s">
        <v>57</v>
      </c>
      <c r="AU67" s="46" t="s">
        <v>58</v>
      </c>
      <c r="AV67" s="46" t="s">
        <v>59</v>
      </c>
      <c r="AW67" s="46" t="s">
        <v>60</v>
      </c>
      <c r="AX67" s="46" t="s">
        <v>61</v>
      </c>
      <c r="AY67" s="46" t="s">
        <v>62</v>
      </c>
      <c r="AZ67" s="46" t="s">
        <v>63</v>
      </c>
      <c r="BA67" s="46" t="s">
        <v>64</v>
      </c>
      <c r="BB67" s="54" t="s">
        <v>55</v>
      </c>
      <c r="BC67" s="46" t="s">
        <v>56</v>
      </c>
      <c r="BD67" s="46" t="s">
        <v>57</v>
      </c>
      <c r="BE67" s="46" t="s">
        <v>58</v>
      </c>
      <c r="BF67" s="46" t="s">
        <v>59</v>
      </c>
      <c r="BG67" s="46" t="s">
        <v>60</v>
      </c>
      <c r="BH67" s="46" t="s">
        <v>61</v>
      </c>
      <c r="BI67" s="46" t="s">
        <v>62</v>
      </c>
      <c r="BJ67" s="46" t="s">
        <v>63</v>
      </c>
      <c r="BK67" s="46" t="s">
        <v>64</v>
      </c>
      <c r="BL67" s="54" t="s">
        <v>55</v>
      </c>
      <c r="BM67" s="46" t="s">
        <v>56</v>
      </c>
      <c r="BN67" s="46" t="s">
        <v>57</v>
      </c>
      <c r="BO67" s="46" t="s">
        <v>58</v>
      </c>
      <c r="BP67" s="46" t="s">
        <v>59</v>
      </c>
      <c r="BQ67" s="46" t="s">
        <v>60</v>
      </c>
      <c r="BR67" s="46" t="s">
        <v>61</v>
      </c>
      <c r="BS67" s="46" t="s">
        <v>62</v>
      </c>
      <c r="BT67" s="46" t="s">
        <v>63</v>
      </c>
      <c r="BU67" s="46" t="s">
        <v>64</v>
      </c>
      <c r="BV67" s="54" t="s">
        <v>55</v>
      </c>
      <c r="BW67" s="46" t="s">
        <v>56</v>
      </c>
      <c r="BX67" s="46" t="s">
        <v>57</v>
      </c>
      <c r="BY67" s="46" t="s">
        <v>58</v>
      </c>
      <c r="BZ67" s="46" t="s">
        <v>59</v>
      </c>
      <c r="CA67" s="46" t="s">
        <v>60</v>
      </c>
      <c r="CB67" s="46" t="s">
        <v>61</v>
      </c>
      <c r="CC67" s="46" t="s">
        <v>62</v>
      </c>
      <c r="CD67" s="46" t="s">
        <v>63</v>
      </c>
      <c r="CE67" s="46" t="s">
        <v>64</v>
      </c>
      <c r="CF67" s="54" t="s">
        <v>55</v>
      </c>
      <c r="CG67" s="46" t="s">
        <v>56</v>
      </c>
      <c r="CH67" s="46" t="s">
        <v>57</v>
      </c>
      <c r="CI67" s="46" t="s">
        <v>58</v>
      </c>
      <c r="CJ67" s="46" t="s">
        <v>59</v>
      </c>
      <c r="CK67" s="46" t="s">
        <v>60</v>
      </c>
      <c r="CL67" s="46" t="s">
        <v>61</v>
      </c>
      <c r="CM67" s="46" t="s">
        <v>62</v>
      </c>
      <c r="CN67" s="46" t="s">
        <v>63</v>
      </c>
      <c r="CO67" s="46" t="s">
        <v>64</v>
      </c>
      <c r="CP67" s="54" t="s">
        <v>55</v>
      </c>
      <c r="CQ67" s="46" t="s">
        <v>56</v>
      </c>
      <c r="CR67" s="46" t="s">
        <v>57</v>
      </c>
      <c r="CS67" s="46" t="s">
        <v>58</v>
      </c>
      <c r="CT67" s="46" t="s">
        <v>59</v>
      </c>
      <c r="CU67" s="46" t="s">
        <v>60</v>
      </c>
      <c r="CV67" s="46" t="s">
        <v>61</v>
      </c>
      <c r="CW67" s="46" t="s">
        <v>62</v>
      </c>
      <c r="CX67" s="46" t="s">
        <v>63</v>
      </c>
      <c r="CY67" s="46" t="s">
        <v>64</v>
      </c>
      <c r="CZ67" s="76"/>
      <c r="DA67" s="76"/>
      <c r="DB67" s="76"/>
      <c r="DC67" s="76"/>
      <c r="DD67" s="76"/>
      <c r="DE67" s="76"/>
      <c r="DF67" s="76"/>
      <c r="DG67" s="76"/>
      <c r="DH67" s="76"/>
      <c r="DI67" s="76"/>
      <c r="DJ67" s="76"/>
      <c r="DK67" s="76"/>
      <c r="DL67" s="76"/>
      <c r="DM67" s="76"/>
      <c r="DN67" s="76"/>
      <c r="DO67" s="76"/>
    </row>
    <row r="68" spans="2:119" ht="30" customHeight="1" thickBot="1">
      <c r="B68" s="76"/>
      <c r="C68" s="76"/>
      <c r="D68" s="54" t="s">
        <v>65</v>
      </c>
      <c r="E68" s="47">
        <f>COUNTIFS(M14:M63,"&gt;94.49%",M14:M63,"&lt;=100%")</f>
        <v>3</v>
      </c>
      <c r="F68" s="47">
        <f>COUNTIFS(M14:M63,"&gt;89.49%",M14:M63,"&lt;94.50%")</f>
        <v>0</v>
      </c>
      <c r="G68" s="47">
        <f>COUNTIFS(M14:M63,"&gt;84.49%",M14:M63,"&lt;89.50%")</f>
        <v>1</v>
      </c>
      <c r="H68" s="47">
        <f>COUNTIFS(M14:M63,"&gt;79.49%",M14:M63,"&lt;84.50%")</f>
        <v>3</v>
      </c>
      <c r="I68" s="53">
        <f>COUNTIFS(M14:M63,"&gt;74.49%",M14:M63,"&lt;79.50%")</f>
        <v>7</v>
      </c>
      <c r="J68" s="56">
        <f>COUNTIFS(M14:M63,"&gt;69.49%",M14:M63,"&lt;74.50%")</f>
        <v>2</v>
      </c>
      <c r="K68" s="56">
        <f>COUNTIFS(M14:M63,"&gt;64.49%",M14:M63,"&lt;69.50%")</f>
        <v>7</v>
      </c>
      <c r="L68" s="56">
        <f>COUNTIFS(M14:M63,"&gt;59.49%",M14:M63,"&lt;64.50%")</f>
        <v>6</v>
      </c>
      <c r="M68" s="57">
        <f>COUNTIFS(M14:M63,"&gt;0.00%",M14:M63,"&lt;59.50%")</f>
        <v>20</v>
      </c>
      <c r="N68" s="54" t="s">
        <v>65</v>
      </c>
      <c r="O68" s="47">
        <f>COUNTIFS(W14:W63,"&gt;94.49%",W14:W63,"&lt;=100%")</f>
        <v>13</v>
      </c>
      <c r="P68" s="47">
        <f>COUNTIFS(W14:W63,"&gt;89.49%",W14:W63,"&lt;94.50%")</f>
        <v>11</v>
      </c>
      <c r="Q68" s="47">
        <f>COUNTIFS(W14:W63,"&gt;84.49%",W14:W63,"&lt;89.50%")</f>
        <v>7</v>
      </c>
      <c r="R68" s="47">
        <f>COUNTIFS(W14:W63,"&gt;79.49%",W14:W63,"&lt;84.50%")</f>
        <v>1</v>
      </c>
      <c r="S68" s="53">
        <f>COUNTIFS(W14:W63,"&gt;74.49%",W14:W63,"&lt;79.50%")</f>
        <v>5</v>
      </c>
      <c r="T68" s="56">
        <f>COUNTIFS(W14:W63,"&gt;69.49%",W14:W63,"&lt;74.50%")</f>
        <v>6</v>
      </c>
      <c r="U68" s="56">
        <f>COUNTIFS(W14:W63,"&gt;64.49%",W14:W63,"&lt;69.50%")</f>
        <v>0</v>
      </c>
      <c r="V68" s="56">
        <f>COUNTIFS(W14:W63,"&gt;59.49%",W14:W63,"&lt;64.50%")</f>
        <v>1</v>
      </c>
      <c r="W68" s="57">
        <f>COUNTIFS(W14:W63,"&gt;0.00%",W14:W63,"&lt;59.50%")</f>
        <v>2</v>
      </c>
      <c r="X68" s="54" t="s">
        <v>65</v>
      </c>
      <c r="Y68" s="47">
        <f>COUNTIFS(AG14:AG63,"&gt;94.49%",AG14:AG63,"&lt;=100%")</f>
        <v>0</v>
      </c>
      <c r="Z68" s="47">
        <f>COUNTIFS(AG14:AG63,"&gt;89.49%",AG14:AG63,"&lt;94.50%")</f>
        <v>4</v>
      </c>
      <c r="AA68" s="47">
        <f>COUNTIFS(AG14:AG63,"&gt;84.49%",AG14:AG63,"&lt;89.50%")</f>
        <v>4</v>
      </c>
      <c r="AB68" s="47">
        <f>COUNTIFS(AG14:AG63,"&gt;79.49%",AG14:AG63,"&lt;84.50%")</f>
        <v>5</v>
      </c>
      <c r="AC68" s="53">
        <f>COUNTIFS(AG14:AG63,"&gt;74.49%",AG14:AG63,"&lt;79.50%")</f>
        <v>0</v>
      </c>
      <c r="AD68" s="56">
        <f>COUNTIFS(AG14:AG63,"&gt;69.49%",AG14:AG63,"&lt;74.50%")</f>
        <v>10</v>
      </c>
      <c r="AE68" s="56">
        <f>COUNTIFS(AG14:AG63,"&gt;64.49%",AG14:AG63,"&lt;69.50%")</f>
        <v>2</v>
      </c>
      <c r="AF68" s="56">
        <f>COUNTIFS(AG14:AG63,"&gt;59.49%",AG14:AG63,"&lt;64.50%")</f>
        <v>8</v>
      </c>
      <c r="AG68" s="57">
        <f>COUNTIFS(AG14:AG63,"&gt;0.00%",AG14:AG63,"&lt;59.50%")</f>
        <v>17</v>
      </c>
      <c r="AH68" s="54" t="s">
        <v>65</v>
      </c>
      <c r="AI68" s="47">
        <f>COUNTIFS(AQ14:AQ63,"&gt;94.49%",AQ14:AQ63,"&lt;=100%")</f>
        <v>1</v>
      </c>
      <c r="AJ68" s="47">
        <f>COUNTIFS(AQ14:AQ63,"&gt;89.49%",AQ14:AQ63,"&lt;94.50%")</f>
        <v>2</v>
      </c>
      <c r="AK68" s="47">
        <f>COUNTIFS(AQ14:AQ63,"&gt;84.49%",AQ14:AQ63,"&lt;89.50%")</f>
        <v>2</v>
      </c>
      <c r="AL68" s="47">
        <f>COUNTIFS(AQ14:AQ63,"&gt;79.49%",AQ14:AQ63,"&lt;84.50%")</f>
        <v>2</v>
      </c>
      <c r="AM68" s="53">
        <f>COUNTIFS(AQ14:AQ63,"&gt;74.49%",AQ14:AQ63,"&lt;79.50%")</f>
        <v>9</v>
      </c>
      <c r="AN68" s="56">
        <f>COUNTIFS(AQ14:AQ63,"&gt;69.49%",AQ14:AQ63,"&lt;74.50%")</f>
        <v>11</v>
      </c>
      <c r="AO68" s="56">
        <f>COUNTIFS(AQ14:AQ63,"&gt;64.49%",AQ14:AQ63,"&lt;69.50%")</f>
        <v>7</v>
      </c>
      <c r="AP68" s="56">
        <f>COUNTIFS(AQ14:AQ63,"&gt;59.49%",AQ14:AQ63,"&lt;64.50%")</f>
        <v>6</v>
      </c>
      <c r="AQ68" s="57">
        <f>COUNTIFS(AQ14:AQ63,"&gt;0.00%",AQ14:AQ63,"&lt;59.50%")</f>
        <v>10</v>
      </c>
      <c r="AR68" s="54" t="s">
        <v>65</v>
      </c>
      <c r="AS68" s="47">
        <f>COUNTIFS(BA14:BA63,"&gt;94.49%",BA14:BA63,"&lt;=100%")</f>
        <v>5</v>
      </c>
      <c r="AT68" s="47">
        <f>COUNTIFS(BA14:BA63,"&gt;89.49%",BA14:BA63,"&lt;94.50%")</f>
        <v>3</v>
      </c>
      <c r="AU68" s="47">
        <f>COUNTIFS(BA14:BA63,"&gt;84.49%",BA14:BA63,"&lt;89.50%")</f>
        <v>11</v>
      </c>
      <c r="AV68" s="47">
        <f>COUNTIFS(BA14:BA63,"&gt;79.49%",BA14:BA63,"&lt;84.50%")</f>
        <v>7</v>
      </c>
      <c r="AW68" s="53">
        <f>COUNTIFS(BA14:BA63,"&gt;74.49%",BA14:BA63,"&lt;79.50%")</f>
        <v>4</v>
      </c>
      <c r="AX68" s="56">
        <f>COUNTIFS(BA14:BA63,"&gt;69.49%",BA14:BA63,"&lt;74.50%")</f>
        <v>3</v>
      </c>
      <c r="AY68" s="56">
        <f>COUNTIFS(BA14:BA63,"&gt;64.49%",BA14:BA63,"&lt;69.50%")</f>
        <v>6</v>
      </c>
      <c r="AZ68" s="56">
        <f>COUNTIFS(BA14:BA63,"&gt;59.49%",BA14:BA63,"&lt;64.50%")</f>
        <v>2</v>
      </c>
      <c r="BA68" s="57">
        <f>COUNTIFS(BA14:BA63,"&gt;0.00%",BA14:BA63,"&lt;59.50%")</f>
        <v>7</v>
      </c>
      <c r="BB68" s="54" t="s">
        <v>65</v>
      </c>
      <c r="BC68" s="47">
        <f>COUNTIFS(BK14:BK63,"&gt;94.49%",BK14:BK63,"&lt;=100%")</f>
        <v>37</v>
      </c>
      <c r="BD68" s="47">
        <f>COUNTIFS(BK14:BK63,"&gt;89.49%",BK14:BK63,"&lt;94.50%")</f>
        <v>4</v>
      </c>
      <c r="BE68" s="47">
        <f>COUNTIFS(BK14:BK63,"&gt;84.49%",BK14:BK63,"&lt;89.50%")</f>
        <v>0</v>
      </c>
      <c r="BF68" s="47">
        <f>COUNTIFS(BK14:BK63,"&gt;79.49%",BK14:BK63,"&lt;84.50%")</f>
        <v>0</v>
      </c>
      <c r="BG68" s="53">
        <f>COUNTIFS(BK14:BK63,"&gt;74.49%",BK14:BK63,"&lt;79.50%")</f>
        <v>0</v>
      </c>
      <c r="BH68" s="56">
        <f>COUNTIFS(BK14:BK63,"&gt;69.49%",BK14:BK63,"&lt;74.50%")</f>
        <v>0</v>
      </c>
      <c r="BI68" s="56">
        <f>COUNTIFS(BK14:BK63,"&gt;64.49%",BK14:BK63,"&lt;69.50%")</f>
        <v>0</v>
      </c>
      <c r="BJ68" s="56">
        <f>COUNTIFS(BK14:BK63,"&gt;59.49%",BK14:BK63,"&lt;64.50%")</f>
        <v>0</v>
      </c>
      <c r="BK68" s="57">
        <f>COUNTIFS(BK14:BK63,"&gt;0.00%",BK14:BK63,"&lt;59.50%")</f>
        <v>0</v>
      </c>
      <c r="BL68" s="54" t="s">
        <v>65</v>
      </c>
      <c r="BM68" s="47">
        <f>COUNTIFS(BU14:BU63,"&gt;94.49%",BU14:BU63,"&lt;=100%")</f>
        <v>0</v>
      </c>
      <c r="BN68" s="47">
        <f>COUNTIFS(BU14:BU63,"&gt;89.49%",BU14:BU63,"&lt;94.50%")</f>
        <v>0</v>
      </c>
      <c r="BO68" s="47">
        <f>COUNTIFS(BU14:BU63,"&gt;84.49%",BU14:BU63,"&lt;89.50%")</f>
        <v>0</v>
      </c>
      <c r="BP68" s="47">
        <f>COUNTIFS(BU14:BU63,"&gt;79.49%",BU14:BU63,"&lt;84.50%")</f>
        <v>0</v>
      </c>
      <c r="BQ68" s="53">
        <f>COUNTIFS(BU14:BU63,"&gt;74.49%",BU14:BU63,"&lt;79.50%")</f>
        <v>0</v>
      </c>
      <c r="BR68" s="56">
        <f>COUNTIFS(BU14:BU63,"&gt;69.49%",BU14:BU63,"&lt;74.50%")</f>
        <v>0</v>
      </c>
      <c r="BS68" s="56">
        <f>COUNTIFS(BU14:BU63,"&gt;64.49%",BU14:BU63,"&lt;69.50%")</f>
        <v>0</v>
      </c>
      <c r="BT68" s="56">
        <f>COUNTIFS(BU14:BU63,"&gt;59.49%",BU14:BU63,"&lt;64.50%")</f>
        <v>0</v>
      </c>
      <c r="BU68" s="57">
        <f>COUNTIFS(BU14:BU63,"&gt;0.00%",BU14:BU63,"&lt;59.50%")</f>
        <v>0</v>
      </c>
      <c r="BV68" s="54" t="s">
        <v>65</v>
      </c>
      <c r="BW68" s="47">
        <f>COUNTIFS(CE14:CE63,"&gt;94.49%",CE14:CE63,"&lt;=100%")</f>
        <v>0</v>
      </c>
      <c r="BX68" s="47">
        <f>COUNTIFS(CE14:CE63,"&gt;89.49%",CE14:CE63,"&lt;94.50%")</f>
        <v>0</v>
      </c>
      <c r="BY68" s="47">
        <f>COUNTIFS(CE14:CE63,"&gt;84.49%",CE14:CE63,"&lt;89.50%")</f>
        <v>0</v>
      </c>
      <c r="BZ68" s="47">
        <f>COUNTIFS(CE14:CE63,"&gt;79.49%",CE14:CE63,"&lt;84.50%")</f>
        <v>0</v>
      </c>
      <c r="CA68" s="53">
        <f>COUNTIFS(CE14:CE63,"&gt;74.49%",CE14:CE63,"&lt;79.50%")</f>
        <v>0</v>
      </c>
      <c r="CB68" s="56">
        <f>COUNTIFS(CE14:CE63,"&gt;69.49%",CE14:CE63,"&lt;74.50%")</f>
        <v>0</v>
      </c>
      <c r="CC68" s="56">
        <f>COUNTIFS(CE14:CE63,"&gt;64.49%",CE14:CE63,"&lt;69.50%")</f>
        <v>0</v>
      </c>
      <c r="CD68" s="56">
        <f>COUNTIFS(CE14:CE63,"&gt;59.49%",CE14:CE63,"&lt;64.50%")</f>
        <v>0</v>
      </c>
      <c r="CE68" s="57">
        <f>COUNTIFS(CE14:CE63,"&gt;0.00%",CE14:CE63,"&lt;59.50%")</f>
        <v>0</v>
      </c>
      <c r="CF68" s="54" t="s">
        <v>65</v>
      </c>
      <c r="CG68" s="47">
        <f>COUNTIFS(CO14:CO63,"&gt;94.49%",CO14:CO63,"&lt;=100%")</f>
        <v>0</v>
      </c>
      <c r="CH68" s="47">
        <f>COUNTIFS(CO14:CO63,"&gt;89.49%",CO14:CO63,"&lt;94.50%")</f>
        <v>0</v>
      </c>
      <c r="CI68" s="47">
        <f>COUNTIFS(CO14:CO63,"&gt;84.49%",CO14:CO63,"&lt;89.50%")</f>
        <v>0</v>
      </c>
      <c r="CJ68" s="47">
        <f>COUNTIFS(CO14:CO63,"&gt;79.49%",CO14:CO63,"&lt;84.50%")</f>
        <v>0</v>
      </c>
      <c r="CK68" s="53">
        <f>COUNTIFS(CO14:CO63,"&gt;74.49%",CO14:CO63,"&lt;79.50%")</f>
        <v>0</v>
      </c>
      <c r="CL68" s="56">
        <f>COUNTIFS(CO14:CO63,"&gt;69.49%",CO14:CO63,"&lt;74.50%")</f>
        <v>0</v>
      </c>
      <c r="CM68" s="56">
        <f>COUNTIFS(CO14:CO63,"&gt;64.49%",CO14:CO63,"&lt;69.50%")</f>
        <v>0</v>
      </c>
      <c r="CN68" s="56">
        <f>COUNTIFS(CO14:CO63,"&gt;59.49%",CO14:CO63,"&lt;64.50%")</f>
        <v>0</v>
      </c>
      <c r="CO68" s="57">
        <f>COUNTIFS(CO14:CO63,"&gt;0.00%",CO14:CO63,"&lt;59.50%")</f>
        <v>0</v>
      </c>
      <c r="CP68" s="54" t="s">
        <v>65</v>
      </c>
      <c r="CQ68" s="47">
        <f>COUNTIFS(CY14:CY63,"&gt;94.49%",CY14:CY63,"&lt;=100%")</f>
        <v>0</v>
      </c>
      <c r="CR68" s="47">
        <f>COUNTIFS(CY14:CY63,"&gt;89.49%",CY14:CY63,"&lt;94.50%")</f>
        <v>0</v>
      </c>
      <c r="CS68" s="47">
        <f>COUNTIFS(CY14:CY63,"&gt;84.49%",CY14:CY63,"&lt;89.50%")</f>
        <v>0</v>
      </c>
      <c r="CT68" s="47">
        <f>COUNTIFS(CY14:CY63,"&gt;79.49%",CY14:CY63,"&lt;84.50%")</f>
        <v>0</v>
      </c>
      <c r="CU68" s="53">
        <f>COUNTIFS(CY14:CY63,"&gt;74.49%",CY14:CY63,"&lt;79.50%")</f>
        <v>0</v>
      </c>
      <c r="CV68" s="56">
        <f>COUNTIFS(CY14:CY63,"&gt;69.49%",CY14:CY63,"&lt;74.50%")</f>
        <v>0</v>
      </c>
      <c r="CW68" s="56">
        <f>COUNTIFS(CY14:CY63,"&gt;64.49%",CY14:CY63,"&lt;69.50%")</f>
        <v>0</v>
      </c>
      <c r="CX68" s="56">
        <f>COUNTIFS(CY14:CY63,"&gt;59.49%",CY14:CY63,"&lt;64.50%")</f>
        <v>0</v>
      </c>
      <c r="CY68" s="57">
        <f>COUNTIFS(CY14:CY63,"&gt;0.00%",CY14:CY63,"&lt;59.50%")</f>
        <v>0</v>
      </c>
      <c r="CZ68" s="76"/>
      <c r="DA68" s="76"/>
      <c r="DB68" s="76"/>
      <c r="DC68" s="76"/>
      <c r="DD68" s="76"/>
      <c r="DE68" s="76"/>
      <c r="DF68" s="76"/>
      <c r="DG68" s="76"/>
      <c r="DH68" s="76"/>
      <c r="DI68" s="76"/>
      <c r="DJ68" s="76"/>
      <c r="DK68" s="76"/>
      <c r="DL68" s="76"/>
      <c r="DM68" s="76"/>
      <c r="DN68" s="76"/>
      <c r="DO68" s="76"/>
    </row>
    <row r="69" spans="2:119" ht="14.25" customHeight="1">
      <c r="B69" s="76"/>
      <c r="D69" s="145"/>
      <c r="E69" s="145"/>
      <c r="F69" s="145"/>
      <c r="G69" s="145"/>
      <c r="H69" s="145"/>
      <c r="I69" s="76"/>
      <c r="J69" s="76"/>
      <c r="K69" s="76"/>
      <c r="L69" s="76"/>
      <c r="M69" s="76"/>
      <c r="N69" s="142"/>
      <c r="O69" s="142"/>
      <c r="P69" s="142"/>
      <c r="Q69" s="142"/>
      <c r="R69" s="142"/>
      <c r="S69" s="142"/>
      <c r="T69" s="76"/>
      <c r="U69" s="76"/>
      <c r="V69" s="76"/>
      <c r="W69" s="76"/>
      <c r="X69" s="142"/>
      <c r="Y69" s="142"/>
      <c r="Z69" s="142"/>
      <c r="AA69" s="142"/>
      <c r="AB69" s="142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  <c r="DI69" s="76"/>
      <c r="DJ69" s="76"/>
      <c r="DK69" s="76"/>
      <c r="DL69" s="76"/>
      <c r="DM69" s="76"/>
      <c r="DN69" s="76"/>
      <c r="DO69" s="76"/>
    </row>
    <row r="70" spans="2:119" ht="24.75" customHeight="1">
      <c r="B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  <c r="CE70" s="76"/>
      <c r="CF70" s="76"/>
      <c r="CG70" s="76"/>
      <c r="CH70" s="76"/>
      <c r="CI70" s="76"/>
      <c r="CJ70" s="76"/>
      <c r="CK70" s="76"/>
      <c r="CL70" s="76"/>
      <c r="CM70" s="76"/>
      <c r="CN70" s="76"/>
      <c r="CO70" s="76"/>
      <c r="CP70" s="76"/>
      <c r="CQ70" s="76"/>
      <c r="CR70" s="76"/>
      <c r="CS70" s="76"/>
      <c r="CT70" s="76"/>
      <c r="CU70" s="76"/>
      <c r="CV70" s="76"/>
      <c r="CW70" s="76"/>
      <c r="CX70" s="76"/>
      <c r="CY70" s="76"/>
      <c r="CZ70" s="76"/>
      <c r="DA70" s="76"/>
      <c r="DB70" s="76"/>
      <c r="DC70" s="76"/>
      <c r="DD70" s="76"/>
      <c r="DE70" s="76"/>
      <c r="DF70" s="76"/>
      <c r="DG70" s="76"/>
      <c r="DH70" s="76"/>
      <c r="DI70" s="76"/>
      <c r="DJ70" s="76"/>
      <c r="DK70" s="76"/>
      <c r="DL70" s="76"/>
      <c r="DM70" s="76"/>
      <c r="DN70" s="76"/>
      <c r="DO70" s="76"/>
    </row>
    <row r="71" spans="2:119" ht="24.75" customHeight="1" thickBot="1">
      <c r="B71" s="76"/>
      <c r="C71" s="76"/>
      <c r="D71" s="76"/>
      <c r="E71" s="52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  <c r="CE71" s="76"/>
      <c r="CF71" s="76"/>
      <c r="CG71" s="76"/>
      <c r="CH71" s="76"/>
      <c r="CI71" s="76"/>
      <c r="CJ71" s="76"/>
      <c r="CK71" s="76"/>
      <c r="CL71" s="76"/>
      <c r="CM71" s="76"/>
      <c r="CN71" s="76"/>
      <c r="CO71" s="76"/>
      <c r="CP71" s="76"/>
      <c r="CQ71" s="76"/>
      <c r="CR71" s="76"/>
      <c r="CS71" s="76"/>
      <c r="CT71" s="76"/>
      <c r="CU71" s="76"/>
      <c r="CV71" s="76"/>
      <c r="CW71" s="76"/>
      <c r="CX71" s="76"/>
      <c r="CY71" s="76"/>
      <c r="CZ71" s="76"/>
      <c r="DA71" s="76"/>
      <c r="DB71" s="76"/>
      <c r="DC71" s="76"/>
      <c r="DD71" s="76"/>
      <c r="DE71" s="76"/>
      <c r="DF71" s="76"/>
      <c r="DG71" s="76"/>
      <c r="DH71" s="76"/>
      <c r="DI71" s="76"/>
      <c r="DJ71" s="76"/>
      <c r="DK71" s="76"/>
      <c r="DL71" s="76"/>
      <c r="DM71" s="76"/>
      <c r="DN71" s="76"/>
      <c r="DO71" s="76"/>
    </row>
    <row r="72" spans="2:119" ht="24.75" customHeight="1">
      <c r="B72" s="76"/>
      <c r="C72" s="174" t="s">
        <v>66</v>
      </c>
      <c r="D72" s="69" t="s">
        <v>67</v>
      </c>
      <c r="E72" s="70" t="s">
        <v>68</v>
      </c>
      <c r="F72" s="70" t="s">
        <v>69</v>
      </c>
      <c r="G72" s="70" t="s">
        <v>70</v>
      </c>
      <c r="H72" s="70" t="s">
        <v>71</v>
      </c>
      <c r="I72" s="70" t="s">
        <v>72</v>
      </c>
      <c r="J72" s="70" t="s">
        <v>73</v>
      </c>
      <c r="K72" s="70" t="s">
        <v>74</v>
      </c>
      <c r="L72" s="70" t="s">
        <v>75</v>
      </c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  <c r="CZ72" s="76"/>
      <c r="DA72" s="76"/>
      <c r="DB72" s="76"/>
      <c r="DC72" s="76"/>
      <c r="DD72" s="76"/>
      <c r="DE72" s="76"/>
      <c r="DF72" s="76"/>
      <c r="DG72" s="76"/>
      <c r="DH72" s="76"/>
      <c r="DI72" s="76"/>
      <c r="DJ72" s="76"/>
      <c r="DK72" s="76"/>
      <c r="DL72" s="76"/>
      <c r="DM72" s="76"/>
      <c r="DN72" s="76"/>
      <c r="DO72" s="76"/>
    </row>
    <row r="73" spans="2:119" ht="20.25" customHeight="1" thickBot="1">
      <c r="B73" s="76"/>
      <c r="C73" s="175"/>
      <c r="D73" s="71" t="s">
        <v>76</v>
      </c>
      <c r="E73" s="72" t="s">
        <v>77</v>
      </c>
      <c r="F73" s="73" t="s">
        <v>78</v>
      </c>
      <c r="G73" s="73" t="s">
        <v>79</v>
      </c>
      <c r="H73" s="73" t="s">
        <v>80</v>
      </c>
      <c r="I73" s="73" t="s">
        <v>81</v>
      </c>
      <c r="J73" s="73" t="s">
        <v>82</v>
      </c>
      <c r="K73" s="72" t="s">
        <v>83</v>
      </c>
      <c r="L73" s="72" t="s">
        <v>84</v>
      </c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  <c r="CU73" s="76"/>
      <c r="CV73" s="76"/>
      <c r="CW73" s="76"/>
      <c r="CX73" s="76"/>
      <c r="CY73" s="76"/>
      <c r="CZ73" s="76"/>
      <c r="DA73" s="76"/>
      <c r="DB73" s="76"/>
      <c r="DC73" s="76"/>
      <c r="DD73" s="76"/>
      <c r="DE73" s="76"/>
      <c r="DF73" s="76"/>
      <c r="DG73" s="76"/>
      <c r="DH73" s="76"/>
      <c r="DI73" s="76"/>
      <c r="DJ73" s="76"/>
      <c r="DK73" s="76"/>
      <c r="DL73" s="76"/>
      <c r="DM73" s="76"/>
      <c r="DN73" s="76"/>
      <c r="DO73" s="76"/>
    </row>
    <row r="74" spans="2:119" ht="26.25" customHeight="1" thickBot="1">
      <c r="B74" s="76"/>
      <c r="C74" s="55" t="s">
        <v>85</v>
      </c>
      <c r="D74" s="66">
        <f>COUNTIF(DB14:DB63,"A+")</f>
        <v>2</v>
      </c>
      <c r="E74" s="66">
        <f>COUNTIF(DB14:DB63,"A")</f>
        <v>5</v>
      </c>
      <c r="F74" s="66">
        <f>COUNTIF(DB14:DB63,"B+")</f>
        <v>11</v>
      </c>
      <c r="G74" s="66">
        <f>COUNTIF(DB14:DB63,"B")</f>
        <v>8</v>
      </c>
      <c r="H74" s="67">
        <f>COUNTIF(DB14:DB63,"C+")</f>
        <v>13</v>
      </c>
      <c r="I74" s="68">
        <f>COUNTIF(DB14:DB63,"C")</f>
        <v>4</v>
      </c>
      <c r="J74" s="68">
        <f>COUNTIF(DB14:DB63,"D+")</f>
        <v>5</v>
      </c>
      <c r="K74" s="68">
        <f>COUNTIF(DB14:DB63,"D")</f>
        <v>2</v>
      </c>
      <c r="L74" s="68">
        <f>COUNTIF(DB14:DB63,"F")</f>
        <v>0</v>
      </c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  <c r="CZ74" s="76"/>
      <c r="DA74" s="76"/>
      <c r="DB74" s="76"/>
      <c r="DC74" s="76"/>
      <c r="DD74" s="76"/>
      <c r="DE74" s="76"/>
      <c r="DF74" s="76"/>
      <c r="DG74" s="76"/>
      <c r="DH74" s="76"/>
      <c r="DI74" s="76"/>
      <c r="DJ74" s="76"/>
      <c r="DK74" s="76"/>
      <c r="DL74" s="76"/>
      <c r="DM74" s="76"/>
      <c r="DN74" s="76"/>
      <c r="DO74" s="76"/>
    </row>
    <row r="75" spans="2:119" ht="17.25" customHeight="1">
      <c r="B75" s="76"/>
      <c r="C75" s="142" t="s">
        <v>86</v>
      </c>
      <c r="D75" s="142"/>
      <c r="E75" s="142"/>
      <c r="F75" s="142"/>
      <c r="G75" s="142"/>
      <c r="H75" s="22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76"/>
      <c r="CJ75" s="76"/>
      <c r="CK75" s="76"/>
      <c r="CL75" s="76"/>
      <c r="CM75" s="76"/>
      <c r="CN75" s="76"/>
      <c r="CO75" s="76"/>
      <c r="CP75" s="76"/>
      <c r="CQ75" s="76"/>
      <c r="CR75" s="76"/>
      <c r="CS75" s="76"/>
      <c r="CT75" s="76"/>
      <c r="CU75" s="76"/>
      <c r="CV75" s="76"/>
      <c r="CW75" s="76"/>
      <c r="CX75" s="76"/>
      <c r="CY75" s="76"/>
      <c r="CZ75" s="76"/>
      <c r="DA75" s="76"/>
      <c r="DB75" s="76"/>
      <c r="DC75" s="76"/>
      <c r="DD75" s="76"/>
      <c r="DE75" s="76"/>
      <c r="DF75" s="76"/>
      <c r="DG75" s="76"/>
      <c r="DH75" s="76"/>
      <c r="DI75" s="76"/>
      <c r="DJ75" s="76"/>
      <c r="DK75" s="76"/>
      <c r="DL75" s="76"/>
      <c r="DM75" s="76"/>
      <c r="DN75" s="76"/>
      <c r="DO75" s="76"/>
    </row>
    <row r="76" spans="2:119" ht="26.25" customHeight="1">
      <c r="B76" s="76"/>
      <c r="C76" s="22"/>
      <c r="D76" s="22"/>
      <c r="E76" s="22"/>
      <c r="F76" s="22"/>
      <c r="G76" s="22"/>
      <c r="H76" s="22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6"/>
      <c r="DN76" s="76"/>
      <c r="DO76" s="76"/>
    </row>
    <row r="77" spans="2:119" ht="26.25" customHeight="1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  <c r="CE77" s="76"/>
      <c r="CF77" s="76"/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76"/>
      <c r="CY77" s="76"/>
      <c r="CZ77" s="76"/>
      <c r="DA77" s="76"/>
      <c r="DB77" s="76"/>
      <c r="DC77" s="76"/>
      <c r="DD77" s="76"/>
      <c r="DE77" s="76"/>
      <c r="DF77" s="76"/>
      <c r="DG77" s="76"/>
      <c r="DH77" s="76"/>
      <c r="DI77" s="76"/>
      <c r="DJ77" s="76"/>
      <c r="DK77" s="76"/>
      <c r="DL77" s="76"/>
      <c r="DM77" s="76"/>
      <c r="DN77" s="76"/>
      <c r="DO77" s="76"/>
    </row>
    <row r="78" spans="2:119" ht="15.6">
      <c r="B78" s="18"/>
      <c r="D78" s="18"/>
      <c r="F78" s="18"/>
      <c r="H78" s="18"/>
      <c r="J78" s="18"/>
      <c r="L78" s="18"/>
      <c r="N78" s="18"/>
      <c r="P78" s="18"/>
      <c r="R78" s="18"/>
      <c r="T78" s="18"/>
      <c r="V78" s="18"/>
      <c r="X78" s="18"/>
      <c r="Z78" s="18"/>
      <c r="AB78" s="18"/>
      <c r="AD78" s="18"/>
      <c r="AF78" s="18"/>
      <c r="AH78" s="18"/>
      <c r="AJ78" s="18"/>
      <c r="AL78" s="18"/>
      <c r="AN78" s="18"/>
      <c r="AP78" s="18"/>
      <c r="AR78" s="18"/>
      <c r="AT78" s="18"/>
      <c r="AV78" s="18"/>
      <c r="AX78" s="18"/>
      <c r="AZ78" s="18"/>
      <c r="CF78" s="18"/>
      <c r="CH78" s="18"/>
      <c r="CJ78" s="18"/>
      <c r="CL78" s="18"/>
      <c r="CN78" s="18"/>
      <c r="CP78" s="18"/>
      <c r="CR78" s="18"/>
      <c r="CT78" s="18"/>
      <c r="CV78" s="18"/>
      <c r="CX78" s="18"/>
      <c r="CZ78" s="18"/>
      <c r="DB78" s="18"/>
      <c r="DD78" s="18"/>
      <c r="DF78" s="18"/>
      <c r="DH78" s="18"/>
      <c r="DJ78" s="18"/>
      <c r="DL78" s="18"/>
      <c r="DN78" s="18"/>
    </row>
    <row r="79" spans="2:119" ht="15.6">
      <c r="B79" s="143" t="s">
        <v>40</v>
      </c>
      <c r="C79" s="143"/>
      <c r="D79" s="143"/>
      <c r="E79" s="143"/>
      <c r="F79" s="143"/>
      <c r="H79" s="144" t="s">
        <v>87</v>
      </c>
      <c r="I79" s="144"/>
      <c r="J79" s="144"/>
      <c r="K79" s="144"/>
      <c r="L79" s="144"/>
      <c r="M79" s="144"/>
      <c r="N79" s="144"/>
      <c r="O79" s="144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S79" s="18"/>
      <c r="CT79" s="18"/>
      <c r="CU79" s="18"/>
      <c r="CV79" s="18"/>
      <c r="CW79" s="18"/>
      <c r="CX79" s="18"/>
      <c r="CY79" s="18"/>
    </row>
  </sheetData>
  <mergeCells count="92">
    <mergeCell ref="B64:C64"/>
    <mergeCell ref="C72:C73"/>
    <mergeCell ref="CZ10:DA10"/>
    <mergeCell ref="N5:P5"/>
    <mergeCell ref="B66:C66"/>
    <mergeCell ref="D66:K66"/>
    <mergeCell ref="N66:U66"/>
    <mergeCell ref="L64:M64"/>
    <mergeCell ref="V64:W64"/>
    <mergeCell ref="L65:M65"/>
    <mergeCell ref="L66:M66"/>
    <mergeCell ref="B13:C13"/>
    <mergeCell ref="D13:K13"/>
    <mergeCell ref="N13:U13"/>
    <mergeCell ref="N10:W10"/>
    <mergeCell ref="B65:C65"/>
    <mergeCell ref="B2:DA2"/>
    <mergeCell ref="B5:C5"/>
    <mergeCell ref="AE5:DA5"/>
    <mergeCell ref="X13:AE13"/>
    <mergeCell ref="AH13:AO13"/>
    <mergeCell ref="D10:M10"/>
    <mergeCell ref="B3:DA3"/>
    <mergeCell ref="B4:DA4"/>
    <mergeCell ref="B8:DA8"/>
    <mergeCell ref="B7:DA7"/>
    <mergeCell ref="B6:DA6"/>
    <mergeCell ref="B10:C12"/>
    <mergeCell ref="CP13:CW13"/>
    <mergeCell ref="AR13:AY13"/>
    <mergeCell ref="CF13:CM13"/>
    <mergeCell ref="CX13:CY13"/>
    <mergeCell ref="AR10:BA10"/>
    <mergeCell ref="CF10:CO10"/>
    <mergeCell ref="CP10:CY10"/>
    <mergeCell ref="CZ64:CZ65"/>
    <mergeCell ref="BV13:CC13"/>
    <mergeCell ref="BB13:BI13"/>
    <mergeCell ref="BL13:BS13"/>
    <mergeCell ref="CX65:CY65"/>
    <mergeCell ref="B79:F79"/>
    <mergeCell ref="H79:O79"/>
    <mergeCell ref="D69:H69"/>
    <mergeCell ref="CF66:CM66"/>
    <mergeCell ref="CP65:CW65"/>
    <mergeCell ref="CP66:CW66"/>
    <mergeCell ref="AZ65:BA65"/>
    <mergeCell ref="AZ66:BA66"/>
    <mergeCell ref="CN65:CO65"/>
    <mergeCell ref="CN66:CO66"/>
    <mergeCell ref="AR65:AY65"/>
    <mergeCell ref="AR66:AY66"/>
    <mergeCell ref="C75:G75"/>
    <mergeCell ref="AP66:AQ66"/>
    <mergeCell ref="X65:AE65"/>
    <mergeCell ref="AH65:AO65"/>
    <mergeCell ref="N69:S69"/>
    <mergeCell ref="V66:W66"/>
    <mergeCell ref="AF66:AG66"/>
    <mergeCell ref="X69:AB69"/>
    <mergeCell ref="N65:U65"/>
    <mergeCell ref="X66:AE66"/>
    <mergeCell ref="AH66:AO66"/>
    <mergeCell ref="D65:K65"/>
    <mergeCell ref="X10:AG10"/>
    <mergeCell ref="AH10:AQ10"/>
    <mergeCell ref="AP64:AQ64"/>
    <mergeCell ref="V65:W65"/>
    <mergeCell ref="AF65:AG65"/>
    <mergeCell ref="AP65:AQ65"/>
    <mergeCell ref="AF64:AG64"/>
    <mergeCell ref="CX66:CY66"/>
    <mergeCell ref="BB10:BK10"/>
    <mergeCell ref="BL10:BU10"/>
    <mergeCell ref="BV10:CE10"/>
    <mergeCell ref="BB65:BI65"/>
    <mergeCell ref="BB66:BI66"/>
    <mergeCell ref="BL66:BS66"/>
    <mergeCell ref="BL65:BS65"/>
    <mergeCell ref="BV66:CC66"/>
    <mergeCell ref="BV65:CC65"/>
    <mergeCell ref="CF65:CM65"/>
    <mergeCell ref="D9:M9"/>
    <mergeCell ref="AH9:AQ9"/>
    <mergeCell ref="X9:AG9"/>
    <mergeCell ref="N9:W9"/>
    <mergeCell ref="CP9:CY9"/>
    <mergeCell ref="CF9:CO9"/>
    <mergeCell ref="BV9:CE9"/>
    <mergeCell ref="BL9:BU9"/>
    <mergeCell ref="BB9:BK9"/>
    <mergeCell ref="AR9:BA9"/>
  </mergeCells>
  <pageMargins left="0.25" right="0.25" top="0.75" bottom="0.75" header="0.3" footer="0.3"/>
  <pageSetup scale="36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917C8A42343F4B9A5A3A7974B50EF0" ma:contentTypeVersion="7" ma:contentTypeDescription="Create a new document." ma:contentTypeScope="" ma:versionID="d095340c1b611cb0c9f74b2ed91d8b41">
  <xsd:schema xmlns:xsd="http://www.w3.org/2001/XMLSchema" xmlns:xs="http://www.w3.org/2001/XMLSchema" xmlns:p="http://schemas.microsoft.com/office/2006/metadata/properties" xmlns:ns3="3484d539-fb78-47bf-a4fc-719290db7ac1" targetNamespace="http://schemas.microsoft.com/office/2006/metadata/properties" ma:root="true" ma:fieldsID="3f5744d0a73d81fdb818fef83cd884e1" ns3:_="">
    <xsd:import namespace="3484d539-fb78-47bf-a4fc-719290db7a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d539-fb78-47bf-a4fc-719290db7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7D1C81-0F3C-4CD6-A41F-383648997F07}"/>
</file>

<file path=customXml/itemProps2.xml><?xml version="1.0" encoding="utf-8"?>
<ds:datastoreItem xmlns:ds="http://schemas.openxmlformats.org/officeDocument/2006/customXml" ds:itemID="{7BBCFA2A-12DD-4341-8C61-36C4B5918ED3}"/>
</file>

<file path=customXml/itemProps3.xml><?xml version="1.0" encoding="utf-8"?>
<ds:datastoreItem xmlns:ds="http://schemas.openxmlformats.org/officeDocument/2006/customXml" ds:itemID="{B417DFBE-EFD2-462B-958C-80F353E7C1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Royce Kurian Antony</dc:creator>
  <cp:keywords/>
  <dc:description/>
  <cp:lastModifiedBy>Mehwash Farooqui</cp:lastModifiedBy>
  <cp:revision/>
  <dcterms:created xsi:type="dcterms:W3CDTF">2019-05-02T07:39:46Z</dcterms:created>
  <dcterms:modified xsi:type="dcterms:W3CDTF">2023-01-23T21:58:13Z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0x01010012917C8A42343F4B9A5A3A7974B50EF0</vt:lpwstr>
  </property>
</Properties>
</file>