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ISWA\Downloads\"/>
    </mc:Choice>
  </mc:AlternateContent>
  <xr:revisionPtr revIDLastSave="0" documentId="13_ncr:1_{EB4C5984-908F-4E3A-8A72-64891D7A28E1}" xr6:coauthVersionLast="38" xr6:coauthVersionMax="47" xr10:uidLastSave="{00000000-0000-0000-0000-000000000000}"/>
  <bookViews>
    <workbookView xWindow="-120" yWindow="-120" windowWidth="20730" windowHeight="11160" activeTab="3" xr2:uid="{1BE52A9F-68E9-44AD-80C6-0FEA99C34EB1}"/>
  </bookViews>
  <sheets>
    <sheet name="VLookup Hlookup" sheetId="1" r:id="rId1"/>
    <sheet name="Vlookup Hlookup SUMIF" sheetId="2" r:id="rId2"/>
    <sheet name="Diagram" sheetId="3" r:id="rId3"/>
    <sheet name="Silakan coba" sheetId="4" r:id="rId4"/>
  </sheets>
  <definedNames>
    <definedName name="_xlnm._FilterDatabase" localSheetId="2" hidden="1">Diagram!$A$2:$C$8</definedName>
    <definedName name="tabel1">'VLookup Hlookup'!$A$19:$C$22</definedName>
    <definedName name="tabel3">'Vlookup Hlookup SUMIF'!$A$3:$D$5</definedName>
    <definedName name="tabel4">'Vlookup Hlookup SUMIF'!$F$3:$I$5</definedName>
    <definedName name="tabel5">'Vlookup Hlookup SUMIF'!$A$9:$B$11</definedName>
    <definedName name="tabela">'VLookup Hlookup'!$A$19:$C$22</definedName>
    <definedName name="tabl1">'Silakan coba'!$A$20:$C$24</definedName>
    <definedName name="tabl2">'Silakan coba'!$A$28:$D$29</definedName>
    <definedName name="table2">'VLookup Hlookup'!$B$26:$D$27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E12" i="4"/>
  <c r="E13" i="4"/>
  <c r="E14" i="4"/>
  <c r="E15" i="4"/>
  <c r="E11" i="4"/>
  <c r="D12" i="4"/>
  <c r="D13" i="4"/>
  <c r="D14" i="4"/>
  <c r="D15" i="4"/>
  <c r="B11" i="4"/>
  <c r="C12" i="4"/>
  <c r="C13" i="4"/>
  <c r="C14" i="4"/>
  <c r="C15" i="4"/>
  <c r="C11" i="4"/>
  <c r="B12" i="4"/>
  <c r="B13" i="4"/>
  <c r="B14" i="4"/>
  <c r="B15" i="4"/>
  <c r="C11" i="1"/>
  <c r="E11" i="1"/>
  <c r="D11" i="1"/>
  <c r="E12" i="1"/>
  <c r="E13" i="1"/>
  <c r="E14" i="1"/>
  <c r="D12" i="1"/>
  <c r="D13" i="1"/>
  <c r="D14" i="1"/>
  <c r="C12" i="1"/>
  <c r="C13" i="1"/>
  <c r="C14" i="1"/>
  <c r="B12" i="1"/>
  <c r="B13" i="1"/>
  <c r="B14" i="1"/>
  <c r="B11" i="1"/>
  <c r="J15" i="2" l="1"/>
  <c r="J16" i="2"/>
  <c r="J17" i="2"/>
  <c r="J18" i="2"/>
  <c r="J19" i="2"/>
  <c r="J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11" authorId="0" shapeId="0" xr:uid="{CEFF9734-8FC2-4C4F-B098-3A7981237DFB}">
      <text>
        <r>
          <rPr>
            <b/>
            <u/>
            <sz val="9"/>
            <color indexed="81"/>
            <rFont val="Tahoma"/>
            <family val="2"/>
          </rPr>
          <t>Baca Tabel Vertikal</t>
        </r>
        <r>
          <rPr>
            <b/>
            <sz val="9"/>
            <color indexed="81"/>
            <rFont val="Tahoma"/>
            <family val="2"/>
          </rPr>
          <t>:
=VLOOKUP(kunci;blok tabel;kolom data;FALSE)</t>
        </r>
      </text>
    </comment>
    <comment ref="D11" authorId="0" shapeId="0" xr:uid="{333615D6-7CBE-4635-8D5A-F6A63900C07E}">
      <text>
        <r>
          <rPr>
            <b/>
            <u/>
            <sz val="9"/>
            <color indexed="81"/>
            <rFont val="Tahoma"/>
            <family val="2"/>
          </rPr>
          <t>Baca Tabel Horizontal</t>
        </r>
        <r>
          <rPr>
            <b/>
            <sz val="9"/>
            <color indexed="81"/>
            <rFont val="Tahoma"/>
            <family val="2"/>
          </rPr>
          <t>:
=HLOOKUP(kunci;blok tabel;baris data;0)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7950866E-BBE7-4FFA-A87D-0E1116AD7290}">
      <text>
        <r>
          <rPr>
            <b/>
            <sz val="9"/>
            <color indexed="81"/>
            <rFont val="Tahoma"/>
            <charset val="1"/>
          </rPr>
          <t>Penamaan Tabel:</t>
        </r>
        <r>
          <rPr>
            <sz val="9"/>
            <color indexed="81"/>
            <rFont val="Tahoma"/>
            <charset val="1"/>
          </rPr>
          <t xml:space="preserve">
1. </t>
        </r>
        <r>
          <rPr>
            <b/>
            <sz val="9"/>
            <color indexed="81"/>
            <rFont val="Tahoma"/>
            <family val="2"/>
          </rPr>
          <t>blok tabel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tanpa label
2. Ketikkan nama tabel di name box (</t>
        </r>
        <r>
          <rPr>
            <b/>
            <sz val="9"/>
            <color indexed="81"/>
            <rFont val="Tahoma"/>
            <family val="2"/>
          </rPr>
          <t>Tanpa spasi!</t>
        </r>
        <r>
          <rPr>
            <sz val="9"/>
            <color indexed="81"/>
            <rFont val="Tahoma"/>
            <family val="2"/>
          </rPr>
          <t>)</t>
        </r>
      </text>
    </comment>
    <comment ref="A25" authorId="0" shapeId="0" xr:uid="{877DC3B8-D13F-45D1-BB7D-579DCBE1B928}">
      <text>
        <r>
          <rPr>
            <b/>
            <sz val="9"/>
            <color indexed="81"/>
            <rFont val="Tahoma"/>
            <family val="2"/>
          </rPr>
          <t xml:space="preserve">Mengunci tabel (F4):
</t>
        </r>
        <r>
          <rPr>
            <sz val="9"/>
            <color indexed="81"/>
            <rFont val="Tahoma"/>
            <family val="2"/>
          </rPr>
          <t xml:space="preserve">1. Blok tabel (data saja).
2. Tekan F4 pada keyboard. (Ex:$B$26:$D$27)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J15" authorId="0" shapeId="0" xr:uid="{1795C819-BA78-4664-BCBA-4127C3E17207}">
      <text>
        <r>
          <rPr>
            <b/>
            <u/>
            <sz val="9"/>
            <color indexed="81"/>
            <rFont val="Tahoma"/>
            <family val="2"/>
          </rPr>
          <t>SUMIF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Tahoma"/>
            <family val="2"/>
          </rPr>
          <t xml:space="preserve">Digunakan untuk mencari jumlah seluruh nilai dalam range tertentu dengan kondisi tertentu.
</t>
        </r>
      </text>
    </comment>
    <comment ref="K15" authorId="0" shapeId="0" xr:uid="{39BAB782-1309-47E9-A195-116C6936E5AE}">
      <text>
        <r>
          <rPr>
            <b/>
            <u/>
            <sz val="9"/>
            <color indexed="81"/>
            <rFont val="Tahoma"/>
            <family val="2"/>
          </rPr>
          <t>SUMIF</t>
        </r>
        <r>
          <rPr>
            <b/>
            <sz val="9"/>
            <color indexed="81"/>
            <rFont val="Tahoma"/>
            <family val="2"/>
          </rPr>
          <t>: 
=SUMIF(blok kunci;kunci;blok jumlah)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3242970C-5014-4371-AD7A-BF6406D0E1AB}">
      <text>
        <r>
          <rPr>
            <b/>
            <u/>
            <sz val="9"/>
            <color indexed="81"/>
            <rFont val="Tahoma"/>
            <family val="2"/>
          </rPr>
          <t>IF+VLOOKUP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Tahoma"/>
            <family val="2"/>
          </rPr>
          <t xml:space="preserve">Tabel acuan lebih dari 1 untuk pembacaan tabel. gunakan fungsi IF(&gt;) untuk menguji kodeBrg
</t>
        </r>
      </text>
    </comment>
    <comment ref="D16" authorId="0" shapeId="0" xr:uid="{3446C9F2-2C3C-4222-88E5-FAFD2A9C1AAB}">
      <text>
        <r>
          <rPr>
            <b/>
            <u/>
            <sz val="9"/>
            <color indexed="81"/>
            <rFont val="Tahoma"/>
            <family val="2"/>
          </rPr>
          <t>THJ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Tahoma"/>
            <family val="2"/>
          </rPr>
          <t xml:space="preserve">baca data harga/set pada tabel 3 dan 4. Setelah berhasil, kalikan dengan Jumlah Jual
</t>
        </r>
      </text>
    </comment>
    <comment ref="E16" authorId="0" shapeId="0" xr:uid="{2A9616FA-663D-47D5-8D4E-BEB6420AA96E}">
      <text>
        <r>
          <rPr>
            <b/>
            <sz val="9"/>
            <color indexed="81"/>
            <rFont val="Tahoma"/>
            <family val="2"/>
          </rPr>
          <t xml:space="preserve">VLOOKUP+IF+VLOOKUP: </t>
        </r>
        <r>
          <rPr>
            <sz val="9"/>
            <color indexed="81"/>
            <rFont val="Tahoma"/>
            <family val="2"/>
          </rPr>
          <t xml:space="preserve">baca data kualitas (tabel 3 dan 4), baca diskon (tabel 5), </t>
        </r>
        <r>
          <rPr>
            <b/>
            <sz val="9"/>
            <color indexed="81"/>
            <rFont val="Tahoma"/>
            <family val="2"/>
          </rPr>
          <t>SubT=THJ-(dis*THJ)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D091BB19-C3D6-4DB1-82BA-9564321377C1}">
      <text>
        <r>
          <rPr>
            <b/>
            <u/>
            <sz val="9"/>
            <color indexed="81"/>
            <rFont val="Tahoma"/>
            <family val="2"/>
          </rPr>
          <t>IF+Substring+Vlookup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Tahoma"/>
            <family val="2"/>
          </rPr>
          <t xml:space="preserve">tabel acuan lebih dari 1. Gunakan fungsi IF(Left) untuk menguji KodeBrg dan baca data NamaBrg
</t>
        </r>
      </text>
    </comment>
  </commentList>
</comments>
</file>

<file path=xl/sharedStrings.xml><?xml version="1.0" encoding="utf-8"?>
<sst xmlns="http://schemas.openxmlformats.org/spreadsheetml/2006/main" count="135" uniqueCount="102">
  <si>
    <t>Soal: (berdasarkan tabel dibawah ini)</t>
  </si>
  <si>
    <t>1. Tentukan "Judul Buku dan Pengarang" pada tabel soal (Poin 35)</t>
  </si>
  <si>
    <t>Gunakan fungsi pembacaan tabel 1 untuk menentukan nilai kolom yang kosong</t>
  </si>
  <si>
    <t>2. Tentukan  "Penerbit" pada tabel soal (Poin 35)</t>
  </si>
  <si>
    <t>Gunakan fungsi pembacaan tabel 2 untuk menentukan nilai kolom yang kosong</t>
  </si>
  <si>
    <t>3. Tentukan  "Jenis Buku" pada tabel soal (Poin 30)</t>
  </si>
  <si>
    <t>Jika Penerbit = "Graha Ilmu" maka Jenis Buku = "Knowledge" Selain itu "Ilmu Komputer"</t>
  </si>
  <si>
    <t>Kode Buku</t>
  </si>
  <si>
    <t>Judul Buku</t>
  </si>
  <si>
    <t>Pengarang</t>
  </si>
  <si>
    <t>Penerbit</t>
  </si>
  <si>
    <t>Jenis Buku</t>
  </si>
  <si>
    <t>IK.EL17.001</t>
  </si>
  <si>
    <t>IK.EL19.002</t>
  </si>
  <si>
    <t>IK.GV17.003</t>
  </si>
  <si>
    <t>KL.GH19.002</t>
  </si>
  <si>
    <t>Tabel 1</t>
  </si>
  <si>
    <t>Otodidak MS. Office 2016</t>
  </si>
  <si>
    <t>Jubilee Enterprise</t>
  </si>
  <si>
    <t>Panduan Lengkap Office 2007, 2010, 2013, 2016</t>
  </si>
  <si>
    <t>Sarwandi &amp; Cybee Creative</t>
  </si>
  <si>
    <t>Data Mining Teori dan Aplikasi Rapminding</t>
  </si>
  <si>
    <t>Retno Tri Vulandari</t>
  </si>
  <si>
    <t>Anthropological Linguistics</t>
  </si>
  <si>
    <t>Jufrizal</t>
  </si>
  <si>
    <t>Tabel 2</t>
  </si>
  <si>
    <t>EL</t>
  </si>
  <si>
    <t>GV</t>
  </si>
  <si>
    <t>GH</t>
  </si>
  <si>
    <t>Elex Media Komputindo</t>
  </si>
  <si>
    <t>Gava Media</t>
  </si>
  <si>
    <t>Graha Ilmu</t>
  </si>
  <si>
    <t>TABEL HARGA DISKET</t>
  </si>
  <si>
    <t>TABEL HARGA MONITOR</t>
  </si>
  <si>
    <t>KODE BARANG</t>
  </si>
  <si>
    <t>NAMA BARANG</t>
  </si>
  <si>
    <t>HARGA/SET</t>
  </si>
  <si>
    <t>KUALITAS</t>
  </si>
  <si>
    <t>Disket Fuji</t>
  </si>
  <si>
    <t>B</t>
  </si>
  <si>
    <t>Weamess</t>
  </si>
  <si>
    <t>C</t>
  </si>
  <si>
    <t>Disket Maxell</t>
  </si>
  <si>
    <t>Unicom</t>
  </si>
  <si>
    <t>A</t>
  </si>
  <si>
    <t>Diskte 3m</t>
  </si>
  <si>
    <t>Aser</t>
  </si>
  <si>
    <t>TABEL DISCOUNT</t>
  </si>
  <si>
    <t>DISCOUNT</t>
  </si>
  <si>
    <t>LAPORAN TRANSAKSI PENJUALAN PER 31 MEI 2020</t>
  </si>
  <si>
    <t>LAPORAN PENJUALAN PER JENIS BARANG</t>
  </si>
  <si>
    <t>JUMLAH JUAL</t>
  </si>
  <si>
    <t>TOTAL HARGA JUAL</t>
  </si>
  <si>
    <t>SUB TOTAL</t>
  </si>
  <si>
    <t>PENGUJIAN IF (LEFT)</t>
  </si>
  <si>
    <t>TOTAL PENJUALAN</t>
  </si>
  <si>
    <t>Data Penjualan Spare Part Tahun 2021</t>
  </si>
  <si>
    <t>Bulan</t>
  </si>
  <si>
    <t>Filter Oli</t>
  </si>
  <si>
    <t>Filter Udara</t>
  </si>
  <si>
    <t>januari</t>
  </si>
  <si>
    <t>februari</t>
  </si>
  <si>
    <t>maret</t>
  </si>
  <si>
    <t>april</t>
  </si>
  <si>
    <t>mei</t>
  </si>
  <si>
    <t>juni</t>
  </si>
  <si>
    <t>1. Tentukan "Rute dan Harga" pada tabel soal (Poin 35)</t>
  </si>
  <si>
    <t>2. Tentukan  "Nama Maskapai" pada tabel soal (Poin 35)</t>
  </si>
  <si>
    <t>3. Tentukan  "Keterangan" pada tabel soal (Poin 30)</t>
  </si>
  <si>
    <t>Jika Nama Pesawat = "Lion Air" maka Keterangan = "Dalam Negeri" Selain itu "Luar Negeri"</t>
  </si>
  <si>
    <t>Kode Penerbangan</t>
  </si>
  <si>
    <t>Nama Maskapai</t>
  </si>
  <si>
    <t>Rute</t>
  </si>
  <si>
    <t>Harga</t>
  </si>
  <si>
    <t>Keterangan</t>
  </si>
  <si>
    <t>LA.PDG-JKT</t>
  </si>
  <si>
    <t>GD.PDG-SIN</t>
  </si>
  <si>
    <t>LA.JKT-LOM</t>
  </si>
  <si>
    <t>BA.KLM-PDG</t>
  </si>
  <si>
    <t>BA.JKT-SIN</t>
  </si>
  <si>
    <t>PDG-JKT</t>
  </si>
  <si>
    <t>Padang - Jakarta</t>
  </si>
  <si>
    <t>PDG-SIN</t>
  </si>
  <si>
    <t>Padang - Singapura</t>
  </si>
  <si>
    <t>JKT-LOM</t>
  </si>
  <si>
    <t>Jakarta - Lombok</t>
  </si>
  <si>
    <t>KLM-PDG</t>
  </si>
  <si>
    <t>Kuala Lumpur - Padang</t>
  </si>
  <si>
    <t>JKT-SIN</t>
  </si>
  <si>
    <t>Jakarta - Singapura</t>
  </si>
  <si>
    <t>Kode</t>
  </si>
  <si>
    <t>LA</t>
  </si>
  <si>
    <t>GD</t>
  </si>
  <si>
    <t>BA</t>
  </si>
  <si>
    <t>Lion Air</t>
  </si>
  <si>
    <t>Garuda Indonesia</t>
  </si>
  <si>
    <t>Batik Air</t>
  </si>
  <si>
    <r>
      <rPr>
        <b/>
        <u val="singleAccounting"/>
        <sz val="14"/>
        <color theme="1"/>
        <rFont val="Times New Roman"/>
        <family val="1"/>
      </rPr>
      <t>Soal:</t>
    </r>
    <r>
      <rPr>
        <b/>
        <sz val="14"/>
        <color theme="1"/>
        <rFont val="Times New Roman"/>
        <family val="1"/>
      </rPr>
      <t xml:space="preserve"> (berdasarkan tabel dibawah ini)</t>
    </r>
  </si>
  <si>
    <t>=HLOOKUP(MID(A11;4;2);$B$26:$D$27;2;FALSE)</t>
  </si>
  <si>
    <t>=IF(D11="Graha Ilmu";"Knowledge";"Ilmu Komputer")</t>
  </si>
  <si>
    <t>=VLOOKUP(A11;tabel1;3;FALSE)</t>
  </si>
  <si>
    <t>=VLOOKUP(A11;tabel1;2;FALSE)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</si>
</sst>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[$Rp-421]* #,##0_);_([$Rp-421]* \(#,##0\);_([$Rp-421]* &quot;-&quot;??_);_(@_)"/>
    <numFmt numFmtId="165" formatCode="&quot;Rp&quot;#,##0"/>
  </numFmts>
  <fonts count="29" x14ac:knownFonts="1">
    <font>
      <sz val="11"/>
      <color theme="1"/>
      <name val="Calibri"/>
      <family val="2"/>
      <scheme val="minor"/>
    </font>
    <font>
      <b/>
      <u val="singleAccounting"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 Narrow"/>
      <family val="2"/>
    </font>
    <font>
      <b/>
      <sz val="12"/>
      <color rgb="FF00B0F0"/>
      <name val="Arial Narrow"/>
      <family val="2"/>
    </font>
    <font>
      <b/>
      <sz val="12"/>
      <color rgb="FFFF0000"/>
      <name val="Arial Narrow"/>
      <family val="2"/>
    </font>
    <font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u/>
      <sz val="12"/>
      <color theme="1"/>
      <name val="Arial Narrow"/>
      <family val="2"/>
    </font>
    <font>
      <b/>
      <sz val="12"/>
      <color rgb="FFC00000"/>
      <name val="Arial Narrow"/>
      <family val="2"/>
    </font>
    <font>
      <sz val="11"/>
      <color theme="1"/>
      <name val="Times New Roman"/>
      <family val="1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u/>
      <sz val="14"/>
      <color theme="1"/>
      <name val="Arial Narrow"/>
      <family val="2"/>
    </font>
    <font>
      <b/>
      <i/>
      <u/>
      <sz val="11"/>
      <color rgb="FF00B0F0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Arial Narrow"/>
      <family val="2"/>
    </font>
    <font>
      <b/>
      <sz val="12"/>
      <color rgb="FF0070C0"/>
      <name val="Arial Narrow"/>
      <family val="2"/>
    </font>
    <font>
      <b/>
      <sz val="14"/>
      <color rgb="FFFF0000"/>
      <name val="Arial Narrow"/>
      <family val="2"/>
    </font>
    <font>
      <b/>
      <i/>
      <u/>
      <sz val="12"/>
      <color theme="1"/>
      <name val="Arial Narrow"/>
      <family val="2"/>
    </font>
    <font>
      <b/>
      <sz val="14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 style="thin">
        <color rgb="FF50505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164" fontId="3" fillId="2" borderId="0" xfId="0" applyNumberFormat="1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4" fillId="3" borderId="6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42" fontId="11" fillId="0" borderId="2" xfId="0" applyNumberFormat="1" applyFont="1" applyBorder="1" applyAlignment="1">
      <alignment horizontal="center"/>
    </xf>
    <xf numFmtId="9" fontId="11" fillId="0" borderId="2" xfId="0" applyNumberFormat="1" applyFont="1" applyBorder="1" applyAlignment="1">
      <alignment horizontal="center"/>
    </xf>
    <xf numFmtId="42" fontId="11" fillId="0" borderId="0" xfId="0" applyNumberFormat="1" applyFont="1"/>
    <xf numFmtId="0" fontId="11" fillId="0" borderId="0" xfId="0" applyFont="1" applyAlignment="1">
      <alignment wrapText="1"/>
    </xf>
    <xf numFmtId="0" fontId="11" fillId="5" borderId="2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4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4" fillId="6" borderId="2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center"/>
    </xf>
    <xf numFmtId="0" fontId="18" fillId="0" borderId="0" xfId="0" applyFont="1"/>
    <xf numFmtId="0" fontId="0" fillId="2" borderId="0" xfId="0" applyFill="1"/>
    <xf numFmtId="0" fontId="19" fillId="0" borderId="0" xfId="0" applyFont="1"/>
    <xf numFmtId="0" fontId="4" fillId="7" borderId="2" xfId="0" quotePrefix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0" fillId="0" borderId="2" xfId="0" applyFont="1" applyBorder="1"/>
    <xf numFmtId="0" fontId="6" fillId="0" borderId="2" xfId="0" applyFont="1" applyBorder="1"/>
    <xf numFmtId="165" fontId="6" fillId="0" borderId="2" xfId="0" applyNumberFormat="1" applyFont="1" applyBorder="1"/>
    <xf numFmtId="0" fontId="4" fillId="0" borderId="0" xfId="0" applyFont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7" fillId="0" borderId="2" xfId="0" applyFont="1" applyBorder="1"/>
    <xf numFmtId="165" fontId="7" fillId="0" borderId="2" xfId="0" applyNumberFormat="1" applyFont="1" applyBorder="1"/>
    <xf numFmtId="49" fontId="2" fillId="0" borderId="0" xfId="0" applyNumberFormat="1" applyFont="1"/>
    <xf numFmtId="0" fontId="4" fillId="7" borderId="2" xfId="0" applyFont="1" applyFill="1" applyBorder="1"/>
    <xf numFmtId="0" fontId="4" fillId="0" borderId="0" xfId="0" applyFont="1"/>
    <xf numFmtId="0" fontId="3" fillId="0" borderId="0" xfId="0" applyFont="1"/>
    <xf numFmtId="164" fontId="23" fillId="0" borderId="0" xfId="0" applyNumberFormat="1" applyFont="1" applyAlignment="1">
      <alignment vertical="center"/>
    </xf>
    <xf numFmtId="0" fontId="0" fillId="0" borderId="0" xfId="0" quotePrefix="1"/>
    <xf numFmtId="0" fontId="11" fillId="0" borderId="0" xfId="0" quotePrefix="1" applyFont="1"/>
    <xf numFmtId="42" fontId="11" fillId="0" borderId="11" xfId="0" applyNumberFormat="1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49" fontId="8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5" fillId="0" borderId="0" xfId="0" quotePrefix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4B548C-AAE4-4C97-B64F-695F537BF527}"/>
            </a:ext>
          </a:extLst>
        </xdr:cNvPr>
        <xdr:cNvSpPr txBox="1"/>
      </xdr:nvSpPr>
      <xdr:spPr>
        <a:xfrm>
          <a:off x="2686050" y="429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ED49D7-D17B-49DD-8CD7-B0C69626AB9F}"/>
            </a:ext>
          </a:extLst>
        </xdr:cNvPr>
        <xdr:cNvSpPr txBox="1"/>
      </xdr:nvSpPr>
      <xdr:spPr>
        <a:xfrm>
          <a:off x="2686050" y="429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53FF22-5A77-4E10-891D-51098404BF98}"/>
            </a:ext>
          </a:extLst>
        </xdr:cNvPr>
        <xdr:cNvSpPr txBox="1"/>
      </xdr:nvSpPr>
      <xdr:spPr>
        <a:xfrm>
          <a:off x="2686050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305259-0012-4AD8-B39E-BF2F88460FC8}"/>
            </a:ext>
          </a:extLst>
        </xdr:cNvPr>
        <xdr:cNvSpPr txBox="1"/>
      </xdr:nvSpPr>
      <xdr:spPr>
        <a:xfrm>
          <a:off x="3048000" y="2414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EF69D8-9533-4363-8A7C-B39010241E49}"/>
            </a:ext>
          </a:extLst>
        </xdr:cNvPr>
        <xdr:cNvSpPr txBox="1"/>
      </xdr:nvSpPr>
      <xdr:spPr>
        <a:xfrm>
          <a:off x="3048000" y="2833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3745DC-3D02-4B89-AA81-6C1AFC30147F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BD277B-22C5-4C79-9981-9B0D35D5BA2E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9C15A7-C690-46A8-A08A-C690D164B39B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45F037-F1BF-415E-A8BA-EFE333529E7B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983A4C-2EE0-431E-A106-C30B743A0746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2F39EC-C46B-4C69-9CA3-FE400698EA4B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25D542B-5D00-4D01-9A03-B3DE52F92C68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9</xdr:row>
      <xdr:rowOff>109537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51A1500-8222-4CA8-9E3A-2AFE34A24ABF}"/>
            </a:ext>
          </a:extLst>
        </xdr:cNvPr>
        <xdr:cNvSpPr txBox="1"/>
      </xdr:nvSpPr>
      <xdr:spPr>
        <a:xfrm>
          <a:off x="3114675" y="3833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7815E1-75C0-4CE1-B19B-B7CAA10DA396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E37671F-D320-40C4-939D-BA4FCDBBD54F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F1487B6-DCC1-42D4-A105-6C3C9ADC57D5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C3E16D3-1388-44E0-9608-F026B3259311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E216107-0CD5-4023-897F-409F70163AC8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4C41AD0-8723-4384-AF95-6737C8C341F1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73A86BC-64C3-4A55-9913-C54755121B91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10</xdr:row>
      <xdr:rowOff>109537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155BABB-2EDD-4816-A874-BAEDC1DFF20D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070F841-B24C-4FBD-B1E0-B99045F3F83C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6A4BC7-E066-40ED-8DD0-2780B0BA61F9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A1AD1C-B809-4423-BB63-99422A41757C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7F69C80-32A6-4709-9029-43F149CE40EE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4608C68-8526-4F59-9470-1068AB3E2442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C1E645D-0DF3-4587-A6E2-A99444714A1D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040AF0-1EE5-4E1C-8E9B-4DAA2187AA36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11</xdr:row>
      <xdr:rowOff>109537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C07E0EA-C904-4BDA-BA41-246B21377E05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F3F5FB-FA32-4471-A366-3651DEF78024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1F585D-FEF6-4E5E-8DD3-CDC1B1283CCF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D5E458A-7B45-4618-B168-798CFF03384F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F6C6620-E5D6-4E6C-BE19-069A3260596D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29979AD-B72C-4FD8-B93E-A32824222F16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E185118-B655-4830-B105-656C385A648B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30A7B3E-3718-4ECB-A99C-AB2E96748DFE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B912225-4643-4F54-9380-2F14B9F0A529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70BF7A3-118F-4198-BB06-A730119618EB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B237217-2CD3-41F7-A5A8-3FED2F355345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9CC2AB-0399-4053-8A9E-4D6726159F6E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3D991E3-A5DB-4003-8DBD-D8761F8D92B8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85C7814-04E7-4CC9-AEC4-8D5F6192D7A7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92747FD-894C-4278-8616-B78B5DC2C334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FF658E2-5394-4278-A493-FE14BA727530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12</xdr:row>
      <xdr:rowOff>109537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D24D74F-47E2-4590-A01E-5A50D15DEBEA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806B940-E30F-4177-AEAF-3476CC0641CC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4C72E44-AE09-4CD0-AAF4-63915946D951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0E7FED6-F239-4B57-8C79-38AD414A4267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92BDF70-DDA7-41A8-9FD8-1DEE2C20752C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1E947DC-04D1-4F1B-8470-038D755DBCBA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87622C1-812D-4C70-A1BF-3125C6F5BF5F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AA4539D-E0EF-4B34-8EF1-562BCE339817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0B46510-A3C2-4EB3-8C9B-CB1F15A8A6F0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7066FA0-7E7F-49EF-BCFF-911A0AEC41A0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FAA57D1-2EFD-481F-B94E-9F0E83B35AD1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3A7680D-FD2F-440A-9A91-DD8DAEF295B8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01C26CE-997E-435E-9A46-62565901E867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D0036FE-2AD3-461F-8DCF-56146041134D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CA77087-E73B-436E-9D5B-ED1DF125BA26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F5168FC-8849-43C9-9898-E186793C6AFD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13</xdr:row>
      <xdr:rowOff>109537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CFED63-7284-4F7E-95F1-824B2A408A95}"/>
            </a:ext>
          </a:extLst>
        </xdr:cNvPr>
        <xdr:cNvSpPr txBox="1"/>
      </xdr:nvSpPr>
      <xdr:spPr>
        <a:xfrm>
          <a:off x="260985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D175ABD-3468-49A6-9467-32816021E44A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3414654-B876-499A-83E8-DD2B624534F0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7CEBA7D-1AA1-46EE-AFF0-BA4047F8786C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01F7E31-22A7-4891-BDC1-35A3308DBD03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CA27DE2-D49F-4AD2-83D6-4274A830E0F3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965DF54-02D7-4F6C-AE25-17164C0A8B64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AA9DD97-708F-44C6-9F0B-D10729395418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1857375</xdr:colOff>
      <xdr:row>14</xdr:row>
      <xdr:rowOff>109537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EFD2C85-41CA-4308-AAD9-7E631BED8258}"/>
            </a:ext>
          </a:extLst>
        </xdr:cNvPr>
        <xdr:cNvSpPr txBox="1"/>
      </xdr:nvSpPr>
      <xdr:spPr>
        <a:xfrm>
          <a:off x="2609850" y="2328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DD9F-E542-459B-B18B-9307AE8AC478}">
  <dimension ref="A1:E27"/>
  <sheetViews>
    <sheetView zoomScale="70" zoomScaleNormal="70" workbookViewId="0">
      <selection activeCell="B15" sqref="B15"/>
    </sheetView>
  </sheetViews>
  <sheetFormatPr defaultRowHeight="16.5" customHeight="1" x14ac:dyDescent="0.25"/>
  <cols>
    <col min="1" max="1" width="17.85546875" customWidth="1"/>
    <col min="2" max="2" width="43.28515625" customWidth="1"/>
    <col min="3" max="3" width="25.140625" bestFit="1" customWidth="1"/>
    <col min="4" max="4" width="26.42578125" customWidth="1"/>
    <col min="5" max="5" width="23.28515625" customWidth="1"/>
  </cols>
  <sheetData>
    <row r="1" spans="1:5" ht="16.5" customHeight="1" x14ac:dyDescent="0.25">
      <c r="A1" s="1" t="s">
        <v>0</v>
      </c>
      <c r="B1" s="2"/>
      <c r="C1" s="3"/>
      <c r="D1" s="3"/>
    </row>
    <row r="2" spans="1:5" ht="16.5" customHeight="1" x14ac:dyDescent="0.25">
      <c r="A2" s="4" t="s">
        <v>1</v>
      </c>
      <c r="B2" s="3"/>
      <c r="C2" s="3"/>
      <c r="D2" s="3"/>
    </row>
    <row r="3" spans="1:5" ht="16.5" customHeight="1" x14ac:dyDescent="0.25">
      <c r="A3" s="5" t="s">
        <v>2</v>
      </c>
      <c r="B3" s="6"/>
      <c r="C3" s="6"/>
      <c r="D3" s="6"/>
    </row>
    <row r="4" spans="1:5" ht="16.5" customHeight="1" x14ac:dyDescent="0.25">
      <c r="A4" s="4" t="s">
        <v>3</v>
      </c>
      <c r="B4" s="3"/>
      <c r="C4" s="3"/>
      <c r="D4" s="3"/>
    </row>
    <row r="5" spans="1:5" ht="16.5" customHeight="1" x14ac:dyDescent="0.25">
      <c r="A5" s="6" t="s">
        <v>4</v>
      </c>
      <c r="B5" s="6"/>
      <c r="C5" s="6"/>
      <c r="D5" s="6"/>
    </row>
    <row r="6" spans="1:5" ht="16.5" customHeight="1" x14ac:dyDescent="0.25">
      <c r="A6" s="4" t="s">
        <v>5</v>
      </c>
      <c r="B6" s="3"/>
      <c r="C6" s="3"/>
      <c r="D6" s="3"/>
      <c r="E6" s="4"/>
    </row>
    <row r="7" spans="1:5" ht="16.5" customHeight="1" x14ac:dyDescent="0.25">
      <c r="A7" s="6" t="s">
        <v>6</v>
      </c>
      <c r="B7" s="6"/>
      <c r="C7" s="6"/>
      <c r="D7" s="6"/>
    </row>
    <row r="10" spans="1:5" ht="16.5" customHeight="1" x14ac:dyDescent="0.25">
      <c r="A10" s="7" t="s">
        <v>7</v>
      </c>
      <c r="B10" s="7" t="s">
        <v>8</v>
      </c>
      <c r="C10" s="7" t="s">
        <v>9</v>
      </c>
      <c r="D10" s="7" t="s">
        <v>10</v>
      </c>
      <c r="E10" s="8" t="s">
        <v>11</v>
      </c>
    </row>
    <row r="11" spans="1:5" ht="16.5" customHeight="1" x14ac:dyDescent="0.25">
      <c r="A11" s="13" t="s">
        <v>15</v>
      </c>
      <c r="B11" s="10" t="str">
        <f>VLOOKUP(A11,tabel1,2,FALSE)</f>
        <v>Anthropological Linguistics</v>
      </c>
      <c r="C11" s="10" t="str">
        <f>VLOOKUP(A11,tabel1,3,FALSE)</f>
        <v>Jufrizal</v>
      </c>
      <c r="D11" s="10" t="str">
        <f>HLOOKUP(MID(A11,4,2),$B$26:$D$27,2,FALSE)</f>
        <v>Graha Ilmu</v>
      </c>
      <c r="E11" s="11" t="str">
        <f>IF(D11="Graha Ilmu","Knowledge","Ilmu Komputer")</f>
        <v>Knowledge</v>
      </c>
    </row>
    <row r="12" spans="1:5" ht="16.5" customHeight="1" x14ac:dyDescent="0.25">
      <c r="A12" s="9" t="s">
        <v>13</v>
      </c>
      <c r="B12" s="10" t="str">
        <f>VLOOKUP(A12,tabel1,2,FALSE)</f>
        <v>Panduan Lengkap Office 2007, 2010, 2013, 2016</v>
      </c>
      <c r="C12" s="10" t="str">
        <f>VLOOKUP(A12,tabel1,3,FALSE)</f>
        <v>Sarwandi &amp; Cybee Creative</v>
      </c>
      <c r="D12" s="10" t="str">
        <f t="shared" ref="D12:D14" si="0">HLOOKUP(MID(A12,4,2),$B$26:$D$27,2,FALSE)</f>
        <v>Elex Media Komputindo</v>
      </c>
      <c r="E12" s="11" t="str">
        <f>IF(D12="Graha Ilmu","Knowledge","Ilmu Komputer")</f>
        <v>Ilmu Komputer</v>
      </c>
    </row>
    <row r="13" spans="1:5" ht="16.5" customHeight="1" x14ac:dyDescent="0.25">
      <c r="A13" s="12" t="s">
        <v>14</v>
      </c>
      <c r="B13" s="10" t="str">
        <f>VLOOKUP(A13,tabel1,2,FALSE)</f>
        <v>Data Mining Teori dan Aplikasi Rapminding</v>
      </c>
      <c r="C13" s="10" t="str">
        <f>VLOOKUP(A13,tabel1,3,FALSE)</f>
        <v>Retno Tri Vulandari</v>
      </c>
      <c r="D13" s="10" t="str">
        <f t="shared" si="0"/>
        <v>Gava Media</v>
      </c>
      <c r="E13" s="11" t="str">
        <f>IF(D13="Graha Ilmu","Knowledge","Ilmu Komputer")</f>
        <v>Ilmu Komputer</v>
      </c>
    </row>
    <row r="14" spans="1:5" ht="16.5" customHeight="1" x14ac:dyDescent="0.25">
      <c r="A14" s="9" t="s">
        <v>12</v>
      </c>
      <c r="B14" s="10" t="str">
        <f>VLOOKUP(A14,tabel1,2,FALSE)</f>
        <v>Otodidak MS. Office 2016</v>
      </c>
      <c r="C14" s="10" t="str">
        <f>VLOOKUP(A14,tabel1,3,FALSE)</f>
        <v>Jubilee Enterprise</v>
      </c>
      <c r="D14" s="10" t="str">
        <f t="shared" si="0"/>
        <v>Elex Media Komputindo</v>
      </c>
      <c r="E14" s="11" t="str">
        <f t="shared" ref="E12:E14" si="1">IF(D14="Graha Ilmu","Knowledge","Ilmu Komputer")</f>
        <v>Ilmu Komputer</v>
      </c>
    </row>
    <row r="15" spans="1:5" ht="51.75" customHeight="1" x14ac:dyDescent="0.25">
      <c r="A15" s="14"/>
      <c r="B15" s="79" t="s">
        <v>101</v>
      </c>
      <c r="C15" s="79" t="s">
        <v>100</v>
      </c>
      <c r="D15" s="79" t="s">
        <v>98</v>
      </c>
      <c r="E15" s="79" t="s">
        <v>99</v>
      </c>
    </row>
    <row r="16" spans="1:5" ht="16.5" customHeight="1" x14ac:dyDescent="0.25">
      <c r="A16" s="14"/>
      <c r="B16" s="14"/>
      <c r="C16" s="14"/>
      <c r="D16" s="14"/>
      <c r="E16" s="14"/>
    </row>
    <row r="17" spans="1:5" ht="16.5" customHeight="1" x14ac:dyDescent="0.25">
      <c r="A17" s="72" t="s">
        <v>16</v>
      </c>
      <c r="B17" s="72"/>
      <c r="C17" s="72"/>
      <c r="D17" s="16"/>
      <c r="E17" s="15"/>
    </row>
    <row r="18" spans="1:5" ht="16.5" customHeight="1" x14ac:dyDescent="0.25">
      <c r="A18" s="7" t="s">
        <v>7</v>
      </c>
      <c r="B18" s="7" t="s">
        <v>8</v>
      </c>
      <c r="C18" s="17" t="s">
        <v>9</v>
      </c>
      <c r="D18" s="18"/>
      <c r="E18" s="19"/>
    </row>
    <row r="19" spans="1:5" ht="16.5" customHeight="1" x14ac:dyDescent="0.25">
      <c r="A19" s="9" t="s">
        <v>12</v>
      </c>
      <c r="B19" s="20" t="s">
        <v>17</v>
      </c>
      <c r="C19" s="21" t="s">
        <v>18</v>
      </c>
      <c r="D19" s="22"/>
      <c r="E19" s="19"/>
    </row>
    <row r="20" spans="1:5" ht="16.5" customHeight="1" x14ac:dyDescent="0.25">
      <c r="A20" s="9" t="s">
        <v>13</v>
      </c>
      <c r="B20" s="20" t="s">
        <v>19</v>
      </c>
      <c r="C20" s="21" t="s">
        <v>20</v>
      </c>
      <c r="D20" s="22"/>
      <c r="E20" s="19"/>
    </row>
    <row r="21" spans="1:5" ht="16.5" customHeight="1" x14ac:dyDescent="0.25">
      <c r="A21" s="12" t="s">
        <v>14</v>
      </c>
      <c r="B21" s="20" t="s">
        <v>21</v>
      </c>
      <c r="C21" s="21" t="s">
        <v>22</v>
      </c>
      <c r="D21" s="22"/>
      <c r="E21" s="19"/>
    </row>
    <row r="22" spans="1:5" ht="16.5" customHeight="1" x14ac:dyDescent="0.25">
      <c r="A22" s="13" t="s">
        <v>15</v>
      </c>
      <c r="B22" s="20" t="s">
        <v>23</v>
      </c>
      <c r="C22" s="21" t="s">
        <v>24</v>
      </c>
      <c r="D22" s="22"/>
      <c r="E22" s="23"/>
    </row>
    <row r="23" spans="1:5" ht="16.5" customHeight="1" x14ac:dyDescent="0.25">
      <c r="E23" s="23"/>
    </row>
    <row r="24" spans="1:5" ht="16.5" customHeight="1" x14ac:dyDescent="0.25">
      <c r="A24" s="24"/>
      <c r="B24" s="19"/>
      <c r="C24" s="25"/>
      <c r="D24" s="23"/>
      <c r="E24" s="19"/>
    </row>
    <row r="25" spans="1:5" ht="16.5" customHeight="1" x14ac:dyDescent="0.25">
      <c r="A25" s="73" t="s">
        <v>25</v>
      </c>
      <c r="B25" s="73"/>
      <c r="C25" s="73"/>
      <c r="D25" s="73"/>
      <c r="E25" s="26"/>
    </row>
    <row r="26" spans="1:5" ht="16.5" customHeight="1" x14ac:dyDescent="0.25">
      <c r="A26" s="27" t="s">
        <v>7</v>
      </c>
      <c r="B26" s="28" t="s">
        <v>26</v>
      </c>
      <c r="C26" s="29" t="s">
        <v>27</v>
      </c>
      <c r="D26" s="29" t="s">
        <v>28</v>
      </c>
      <c r="E26" s="30"/>
    </row>
    <row r="27" spans="1:5" ht="16.5" customHeight="1" x14ac:dyDescent="0.25">
      <c r="A27" s="31" t="s">
        <v>10</v>
      </c>
      <c r="B27" s="32" t="s">
        <v>29</v>
      </c>
      <c r="C27" s="32" t="s">
        <v>30</v>
      </c>
      <c r="D27" s="32" t="s">
        <v>31</v>
      </c>
      <c r="E27" s="22"/>
    </row>
  </sheetData>
  <mergeCells count="2">
    <mergeCell ref="A17:C17"/>
    <mergeCell ref="A25:D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FFBB-0B3E-4E4E-B76A-4F201C67F9E9}">
  <dimension ref="A1:K29"/>
  <sheetViews>
    <sheetView topLeftCell="A13" zoomScale="115" zoomScaleNormal="115" workbookViewId="0">
      <selection activeCell="C7" sqref="C7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3" width="10" bestFit="1" customWidth="1"/>
    <col min="4" max="5" width="13.85546875" bestFit="1" customWidth="1"/>
    <col min="6" max="6" width="15.140625" customWidth="1"/>
    <col min="7" max="7" width="9.28515625" bestFit="1" customWidth="1"/>
    <col min="8" max="8" width="13.85546875" bestFit="1" customWidth="1"/>
    <col min="9" max="9" width="12.7109375" bestFit="1" customWidth="1"/>
    <col min="10" max="10" width="13.7109375" customWidth="1"/>
    <col min="11" max="11" width="13.85546875" bestFit="1" customWidth="1"/>
  </cols>
  <sheetData>
    <row r="1" spans="1:11" x14ac:dyDescent="0.25">
      <c r="A1" s="76" t="s">
        <v>32</v>
      </c>
      <c r="B1" s="76"/>
      <c r="C1" s="76"/>
      <c r="D1" s="76"/>
      <c r="E1" s="33"/>
      <c r="F1" s="76" t="s">
        <v>33</v>
      </c>
      <c r="G1" s="76"/>
      <c r="H1" s="76"/>
      <c r="I1" s="76"/>
      <c r="J1" s="33"/>
      <c r="K1" s="33"/>
    </row>
    <row r="2" spans="1:11" ht="45" x14ac:dyDescent="0.25">
      <c r="A2" s="34" t="s">
        <v>34</v>
      </c>
      <c r="B2" s="34" t="s">
        <v>35</v>
      </c>
      <c r="C2" s="34" t="s">
        <v>36</v>
      </c>
      <c r="D2" s="34" t="s">
        <v>37</v>
      </c>
      <c r="E2" s="33"/>
      <c r="F2" s="34" t="s">
        <v>34</v>
      </c>
      <c r="G2" s="34" t="s">
        <v>35</v>
      </c>
      <c r="H2" s="34" t="s">
        <v>36</v>
      </c>
      <c r="I2" s="34" t="s">
        <v>37</v>
      </c>
      <c r="J2" s="33"/>
      <c r="K2" s="33"/>
    </row>
    <row r="3" spans="1:11" x14ac:dyDescent="0.25">
      <c r="A3" s="35">
        <v>101</v>
      </c>
      <c r="B3" s="35" t="s">
        <v>38</v>
      </c>
      <c r="C3" s="36">
        <v>5000</v>
      </c>
      <c r="D3" s="35" t="s">
        <v>39</v>
      </c>
      <c r="E3" s="33"/>
      <c r="F3" s="35">
        <v>201</v>
      </c>
      <c r="G3" s="35" t="s">
        <v>40</v>
      </c>
      <c r="H3" s="36">
        <v>800000</v>
      </c>
      <c r="I3" s="35" t="s">
        <v>41</v>
      </c>
      <c r="J3" s="33"/>
      <c r="K3" s="33"/>
    </row>
    <row r="4" spans="1:11" x14ac:dyDescent="0.25">
      <c r="A4" s="35">
        <v>102</v>
      </c>
      <c r="B4" s="35" t="s">
        <v>42</v>
      </c>
      <c r="C4" s="36">
        <v>4500</v>
      </c>
      <c r="D4" s="35" t="s">
        <v>41</v>
      </c>
      <c r="E4" s="33"/>
      <c r="F4" s="35">
        <v>202</v>
      </c>
      <c r="G4" s="35" t="s">
        <v>43</v>
      </c>
      <c r="H4" s="36">
        <v>1050000</v>
      </c>
      <c r="I4" s="35" t="s">
        <v>44</v>
      </c>
      <c r="J4" s="33"/>
      <c r="K4" s="33"/>
    </row>
    <row r="5" spans="1:11" x14ac:dyDescent="0.25">
      <c r="A5" s="35">
        <v>103</v>
      </c>
      <c r="B5" s="35" t="s">
        <v>45</v>
      </c>
      <c r="C5" s="36">
        <v>5500</v>
      </c>
      <c r="D5" s="35" t="s">
        <v>44</v>
      </c>
      <c r="E5" s="33"/>
      <c r="F5" s="35">
        <v>203</v>
      </c>
      <c r="G5" s="35" t="s">
        <v>46</v>
      </c>
      <c r="H5" s="36">
        <v>950000</v>
      </c>
      <c r="I5" s="35" t="s">
        <v>39</v>
      </c>
      <c r="J5" s="33"/>
      <c r="K5" s="33"/>
    </row>
    <row r="6" spans="1:1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x14ac:dyDescent="0.25">
      <c r="A7" s="76" t="s">
        <v>47</v>
      </c>
      <c r="B7" s="76"/>
      <c r="C7" s="33"/>
      <c r="D7" s="33"/>
      <c r="E7" s="33"/>
      <c r="F7" s="33"/>
      <c r="G7" s="33"/>
      <c r="H7" s="33"/>
      <c r="I7" s="33"/>
      <c r="J7" s="33"/>
      <c r="K7" s="33"/>
    </row>
    <row r="8" spans="1:11" x14ac:dyDescent="0.25">
      <c r="A8" s="34" t="s">
        <v>37</v>
      </c>
      <c r="B8" s="34" t="s">
        <v>48</v>
      </c>
      <c r="C8" s="33"/>
      <c r="D8" s="33"/>
      <c r="E8" s="33"/>
      <c r="F8" s="33"/>
      <c r="G8" s="33"/>
      <c r="H8" s="33"/>
      <c r="I8" s="33"/>
      <c r="J8" s="33"/>
      <c r="K8" s="33"/>
    </row>
    <row r="9" spans="1:11" x14ac:dyDescent="0.25">
      <c r="A9" s="35" t="s">
        <v>44</v>
      </c>
      <c r="B9" s="37">
        <v>0.05</v>
      </c>
      <c r="C9" s="33"/>
      <c r="D9" s="38"/>
      <c r="E9" s="38"/>
      <c r="F9" s="33"/>
      <c r="G9" s="33"/>
      <c r="H9" s="33"/>
      <c r="I9" s="33"/>
      <c r="J9" s="33"/>
      <c r="K9" s="33"/>
    </row>
    <row r="10" spans="1:11" x14ac:dyDescent="0.25">
      <c r="A10" s="35" t="s">
        <v>39</v>
      </c>
      <c r="B10" s="37">
        <v>0.1</v>
      </c>
      <c r="C10" s="33"/>
      <c r="D10" s="38"/>
      <c r="E10" s="38"/>
      <c r="F10" s="33"/>
      <c r="G10" s="33"/>
      <c r="H10" s="33"/>
      <c r="I10" s="33"/>
      <c r="J10" s="33"/>
      <c r="K10" s="33"/>
    </row>
    <row r="11" spans="1:11" x14ac:dyDescent="0.25">
      <c r="A11" s="35" t="s">
        <v>41</v>
      </c>
      <c r="B11" s="37">
        <v>0.15</v>
      </c>
      <c r="C11" s="33"/>
      <c r="D11" s="33"/>
      <c r="E11" s="33"/>
      <c r="F11" s="33"/>
      <c r="G11" s="33"/>
      <c r="H11" s="33"/>
      <c r="I11" s="33"/>
      <c r="J11" s="33"/>
      <c r="K11" s="33"/>
    </row>
    <row r="12" spans="1:11" x14ac:dyDescent="0.25">
      <c r="A12" s="33"/>
      <c r="B12" s="70"/>
      <c r="C12" s="33"/>
      <c r="D12" s="33"/>
      <c r="E12" s="33"/>
      <c r="F12" s="33"/>
      <c r="G12" s="33"/>
      <c r="H12" s="33"/>
      <c r="I12" s="33"/>
      <c r="J12" s="33"/>
      <c r="K12" s="33"/>
    </row>
    <row r="13" spans="1:11" x14ac:dyDescent="0.25">
      <c r="A13" s="74" t="s">
        <v>49</v>
      </c>
      <c r="B13" s="74"/>
      <c r="C13" s="74"/>
      <c r="D13" s="74"/>
      <c r="E13" s="74"/>
      <c r="F13" s="74"/>
      <c r="G13" s="33"/>
      <c r="H13" s="75" t="s">
        <v>50</v>
      </c>
      <c r="I13" s="75"/>
      <c r="J13" s="75"/>
      <c r="K13" s="75"/>
    </row>
    <row r="14" spans="1:11" ht="45" x14ac:dyDescent="0.25">
      <c r="A14" s="34" t="s">
        <v>34</v>
      </c>
      <c r="B14" s="34" t="s">
        <v>35</v>
      </c>
      <c r="C14" s="34" t="s">
        <v>51</v>
      </c>
      <c r="D14" s="34" t="s">
        <v>52</v>
      </c>
      <c r="E14" s="34" t="s">
        <v>53</v>
      </c>
      <c r="F14" s="34" t="s">
        <v>54</v>
      </c>
      <c r="G14" s="39"/>
      <c r="H14" s="34" t="s">
        <v>34</v>
      </c>
      <c r="I14" s="34" t="s">
        <v>35</v>
      </c>
      <c r="J14" s="34" t="s">
        <v>55</v>
      </c>
      <c r="K14" s="34" t="s">
        <v>53</v>
      </c>
    </row>
    <row r="15" spans="1:11" x14ac:dyDescent="0.25">
      <c r="A15" s="40">
        <v>1</v>
      </c>
      <c r="B15" s="40">
        <v>2</v>
      </c>
      <c r="C15" s="40">
        <v>3</v>
      </c>
      <c r="D15" s="40">
        <v>4</v>
      </c>
      <c r="E15" s="40">
        <v>5</v>
      </c>
      <c r="F15" s="40">
        <v>6</v>
      </c>
      <c r="G15" s="33"/>
      <c r="H15" s="41">
        <v>101</v>
      </c>
      <c r="I15" s="41"/>
      <c r="J15" s="41">
        <f>SUMIF($A$16:$A$28,H15,$C$16:$C$28)</f>
        <v>20</v>
      </c>
      <c r="K15" s="42"/>
    </row>
    <row r="16" spans="1:11" x14ac:dyDescent="0.25">
      <c r="A16" s="41">
        <v>202</v>
      </c>
      <c r="B16" s="41"/>
      <c r="C16" s="41">
        <v>4</v>
      </c>
      <c r="D16" s="42"/>
      <c r="E16" s="42"/>
      <c r="F16" s="41"/>
      <c r="G16" s="33"/>
      <c r="H16" s="41">
        <v>102</v>
      </c>
      <c r="I16" s="41"/>
      <c r="J16" s="41">
        <f t="shared" ref="J16:J20" si="0">SUMIF($A$16:$A$28,H16,$C$16:$C$28)</f>
        <v>81</v>
      </c>
      <c r="K16" s="42"/>
    </row>
    <row r="17" spans="1:11" x14ac:dyDescent="0.25">
      <c r="A17" s="41">
        <v>103</v>
      </c>
      <c r="B17" s="41"/>
      <c r="C17" s="41">
        <v>20</v>
      </c>
      <c r="D17" s="42"/>
      <c r="E17" s="42"/>
      <c r="F17" s="41"/>
      <c r="G17" s="33"/>
      <c r="H17" s="41">
        <v>103</v>
      </c>
      <c r="I17" s="41"/>
      <c r="J17" s="41">
        <f t="shared" si="0"/>
        <v>57</v>
      </c>
      <c r="K17" s="42"/>
    </row>
    <row r="18" spans="1:11" x14ac:dyDescent="0.25">
      <c r="A18" s="41">
        <v>201</v>
      </c>
      <c r="B18" s="41"/>
      <c r="C18" s="41">
        <v>3</v>
      </c>
      <c r="D18" s="42"/>
      <c r="E18" s="42"/>
      <c r="F18" s="41"/>
      <c r="G18" s="33"/>
      <c r="H18" s="41">
        <v>201</v>
      </c>
      <c r="I18" s="41"/>
      <c r="J18" s="41">
        <f t="shared" si="0"/>
        <v>8</v>
      </c>
      <c r="K18" s="42"/>
    </row>
    <row r="19" spans="1:11" x14ac:dyDescent="0.25">
      <c r="A19" s="41">
        <v>102</v>
      </c>
      <c r="B19" s="41"/>
      <c r="C19" s="41">
        <v>50</v>
      </c>
      <c r="D19" s="42"/>
      <c r="E19" s="42"/>
      <c r="F19" s="41"/>
      <c r="G19" s="33"/>
      <c r="H19" s="41">
        <v>202</v>
      </c>
      <c r="I19" s="41"/>
      <c r="J19" s="41">
        <f t="shared" si="0"/>
        <v>10</v>
      </c>
      <c r="K19" s="42"/>
    </row>
    <row r="20" spans="1:11" x14ac:dyDescent="0.25">
      <c r="A20" s="41">
        <v>203</v>
      </c>
      <c r="B20" s="41"/>
      <c r="C20" s="41">
        <v>4</v>
      </c>
      <c r="D20" s="42"/>
      <c r="E20" s="42"/>
      <c r="F20" s="41"/>
      <c r="G20" s="33"/>
      <c r="H20" s="43">
        <v>203</v>
      </c>
      <c r="I20" s="43"/>
      <c r="J20" s="43">
        <f t="shared" si="0"/>
        <v>4</v>
      </c>
      <c r="K20" s="71"/>
    </row>
    <row r="21" spans="1:11" x14ac:dyDescent="0.25">
      <c r="A21" s="41">
        <v>101</v>
      </c>
      <c r="B21" s="41"/>
      <c r="C21" s="41">
        <v>17</v>
      </c>
      <c r="D21" s="42"/>
      <c r="E21" s="42"/>
      <c r="F21" s="41"/>
      <c r="G21" s="33"/>
      <c r="H21" s="33"/>
      <c r="I21" s="33"/>
      <c r="J21" s="33"/>
      <c r="K21" s="33"/>
    </row>
    <row r="22" spans="1:11" x14ac:dyDescent="0.25">
      <c r="A22" s="41">
        <v>103</v>
      </c>
      <c r="B22" s="41"/>
      <c r="C22" s="41">
        <v>25</v>
      </c>
      <c r="D22" s="42"/>
      <c r="E22" s="42"/>
      <c r="F22" s="41"/>
      <c r="G22" s="33"/>
      <c r="H22" s="33"/>
      <c r="I22" s="33"/>
      <c r="J22" s="33"/>
      <c r="K22" s="33"/>
    </row>
    <row r="23" spans="1:11" x14ac:dyDescent="0.25">
      <c r="A23" s="41">
        <v>201</v>
      </c>
      <c r="B23" s="41"/>
      <c r="C23" s="41">
        <v>5</v>
      </c>
      <c r="D23" s="42"/>
      <c r="E23" s="42"/>
      <c r="F23" s="41"/>
      <c r="G23" s="33"/>
      <c r="H23" s="33"/>
      <c r="I23" s="33"/>
      <c r="J23" s="33"/>
      <c r="K23" s="33"/>
    </row>
    <row r="24" spans="1:11" x14ac:dyDescent="0.25">
      <c r="A24" s="41">
        <v>102</v>
      </c>
      <c r="B24" s="41"/>
      <c r="C24" s="41">
        <v>15</v>
      </c>
      <c r="D24" s="42"/>
      <c r="E24" s="42"/>
      <c r="F24" s="41"/>
      <c r="G24" s="33"/>
      <c r="H24" s="33"/>
      <c r="I24" s="33"/>
      <c r="J24" s="33"/>
      <c r="K24" s="33"/>
    </row>
    <row r="25" spans="1:11" x14ac:dyDescent="0.25">
      <c r="A25" s="41">
        <v>202</v>
      </c>
      <c r="B25" s="41"/>
      <c r="C25" s="41">
        <v>6</v>
      </c>
      <c r="D25" s="42"/>
      <c r="E25" s="42"/>
      <c r="F25" s="41"/>
      <c r="G25" s="33"/>
      <c r="H25" s="33"/>
      <c r="I25" s="33"/>
      <c r="J25" s="33"/>
      <c r="K25" s="33"/>
    </row>
    <row r="26" spans="1:11" x14ac:dyDescent="0.25">
      <c r="A26" s="41">
        <v>103</v>
      </c>
      <c r="B26" s="41"/>
      <c r="C26" s="41">
        <v>12</v>
      </c>
      <c r="D26" s="42"/>
      <c r="E26" s="42"/>
      <c r="F26" s="41"/>
      <c r="G26" s="33"/>
      <c r="H26" s="33"/>
      <c r="I26" s="33"/>
      <c r="J26" s="33"/>
      <c r="K26" s="33"/>
    </row>
    <row r="27" spans="1:11" x14ac:dyDescent="0.25">
      <c r="A27" s="41">
        <v>101</v>
      </c>
      <c r="B27" s="41"/>
      <c r="C27" s="41">
        <v>3</v>
      </c>
      <c r="D27" s="42"/>
      <c r="E27" s="42"/>
      <c r="F27" s="41"/>
      <c r="G27" s="33"/>
      <c r="H27" s="33"/>
      <c r="I27" s="33"/>
      <c r="J27" s="33"/>
      <c r="K27" s="33"/>
    </row>
    <row r="28" spans="1:11" x14ac:dyDescent="0.25">
      <c r="A28" s="43">
        <v>102</v>
      </c>
      <c r="B28" s="43"/>
      <c r="C28" s="43">
        <v>16</v>
      </c>
      <c r="D28" s="71"/>
      <c r="E28" s="71"/>
      <c r="F28" s="43"/>
      <c r="G28" s="33"/>
      <c r="H28" s="33"/>
      <c r="I28" s="33"/>
      <c r="J28" s="33"/>
      <c r="K28" s="33"/>
    </row>
    <row r="29" spans="1:11" x14ac:dyDescent="0.25">
      <c r="B29" s="69"/>
      <c r="D29" s="69"/>
    </row>
  </sheetData>
  <mergeCells count="5">
    <mergeCell ref="A13:F13"/>
    <mergeCell ref="H13:K13"/>
    <mergeCell ref="F1:I1"/>
    <mergeCell ref="A1:D1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7664-05AF-4FF6-95B1-4DDB88945CAB}">
  <dimension ref="A1:E8"/>
  <sheetViews>
    <sheetView workbookViewId="0">
      <selection activeCell="B7" sqref="B7"/>
    </sheetView>
  </sheetViews>
  <sheetFormatPr defaultRowHeight="18" x14ac:dyDescent="0.25"/>
  <cols>
    <col min="1" max="1" width="12.5703125" style="45" customWidth="1"/>
    <col min="2" max="2" width="12.85546875" style="45" customWidth="1"/>
    <col min="3" max="3" width="17.140625" style="45" customWidth="1"/>
    <col min="4" max="16384" width="9.140625" style="45"/>
  </cols>
  <sheetData>
    <row r="1" spans="1:5" ht="23.25" customHeight="1" x14ac:dyDescent="0.25">
      <c r="A1" s="77" t="s">
        <v>56</v>
      </c>
      <c r="B1" s="77"/>
      <c r="C1" s="77"/>
    </row>
    <row r="2" spans="1:5" x14ac:dyDescent="0.25">
      <c r="A2" s="47" t="s">
        <v>57</v>
      </c>
      <c r="B2" s="47" t="s">
        <v>58</v>
      </c>
      <c r="C2" s="47" t="s">
        <v>59</v>
      </c>
    </row>
    <row r="3" spans="1:5" x14ac:dyDescent="0.25">
      <c r="A3" s="46" t="s">
        <v>60</v>
      </c>
      <c r="B3" s="49">
        <v>185</v>
      </c>
      <c r="C3" s="49">
        <v>112</v>
      </c>
    </row>
    <row r="4" spans="1:5" x14ac:dyDescent="0.25">
      <c r="A4" s="46" t="s">
        <v>61</v>
      </c>
      <c r="B4" s="49">
        <v>227</v>
      </c>
      <c r="C4" s="49">
        <v>118</v>
      </c>
      <c r="E4" s="48"/>
    </row>
    <row r="5" spans="1:5" x14ac:dyDescent="0.25">
      <c r="A5" s="46" t="s">
        <v>62</v>
      </c>
      <c r="B5" s="49">
        <v>236</v>
      </c>
      <c r="C5" s="49">
        <v>104</v>
      </c>
    </row>
    <row r="6" spans="1:5" x14ac:dyDescent="0.25">
      <c r="A6" s="46" t="s">
        <v>63</v>
      </c>
      <c r="B6" s="49">
        <v>261</v>
      </c>
      <c r="C6" s="49">
        <v>112</v>
      </c>
    </row>
    <row r="7" spans="1:5" x14ac:dyDescent="0.25">
      <c r="A7" s="46" t="s">
        <v>64</v>
      </c>
      <c r="B7" s="49">
        <v>261</v>
      </c>
      <c r="C7" s="49">
        <v>126</v>
      </c>
    </row>
    <row r="8" spans="1:5" x14ac:dyDescent="0.25">
      <c r="A8" s="46" t="s">
        <v>65</v>
      </c>
      <c r="B8" s="49">
        <v>299</v>
      </c>
      <c r="C8" s="49">
        <v>109</v>
      </c>
    </row>
  </sheetData>
  <autoFilter ref="A2:C8" xr:uid="{42937664-05AF-4FF6-95B1-4DDB88945CAB}"/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00E-6308-4058-9DA5-5096B6D99257}">
  <dimension ref="A1:F30"/>
  <sheetViews>
    <sheetView tabSelected="1" workbookViewId="0">
      <selection activeCell="E9" sqref="E9"/>
    </sheetView>
  </sheetViews>
  <sheetFormatPr defaultRowHeight="15" x14ac:dyDescent="0.25"/>
  <cols>
    <col min="1" max="1" width="18" customWidth="1"/>
    <col min="2" max="2" width="21.140625" bestFit="1" customWidth="1"/>
    <col min="3" max="3" width="22.42578125" bestFit="1" customWidth="1"/>
    <col min="4" max="4" width="16" customWidth="1"/>
    <col min="5" max="5" width="17.140625" customWidth="1"/>
  </cols>
  <sheetData>
    <row r="1" spans="1:6" ht="23.25" x14ac:dyDescent="0.25">
      <c r="A1" s="68" t="s">
        <v>97</v>
      </c>
      <c r="B1" s="2"/>
      <c r="C1" s="3"/>
      <c r="D1" s="3"/>
      <c r="F1" s="50"/>
    </row>
    <row r="2" spans="1:6" ht="15.75" x14ac:dyDescent="0.25">
      <c r="A2" s="4" t="s">
        <v>66</v>
      </c>
      <c r="B2" s="3"/>
      <c r="C2" s="3"/>
      <c r="D2" s="3"/>
      <c r="F2" s="50"/>
    </row>
    <row r="3" spans="1:6" ht="15.75" x14ac:dyDescent="0.25">
      <c r="A3" s="5" t="s">
        <v>2</v>
      </c>
      <c r="B3" s="6"/>
      <c r="C3" s="6"/>
      <c r="D3" s="6"/>
      <c r="F3" s="50"/>
    </row>
    <row r="4" spans="1:6" ht="15.75" x14ac:dyDescent="0.25">
      <c r="A4" s="4" t="s">
        <v>67</v>
      </c>
      <c r="B4" s="3"/>
      <c r="C4" s="3"/>
      <c r="D4" s="3"/>
      <c r="F4" s="50"/>
    </row>
    <row r="5" spans="1:6" ht="15.75" x14ac:dyDescent="0.25">
      <c r="A5" s="6" t="s">
        <v>4</v>
      </c>
      <c r="B5" s="6"/>
      <c r="C5" s="6"/>
      <c r="D5" s="6"/>
      <c r="F5" s="50"/>
    </row>
    <row r="6" spans="1:6" ht="15.75" x14ac:dyDescent="0.25">
      <c r="A6" s="4" t="s">
        <v>68</v>
      </c>
      <c r="B6" s="3"/>
      <c r="C6" s="3"/>
      <c r="D6" s="3"/>
    </row>
    <row r="7" spans="1:6" ht="15.75" x14ac:dyDescent="0.25">
      <c r="A7" s="6" t="s">
        <v>69</v>
      </c>
      <c r="B7" s="6"/>
      <c r="C7" s="6"/>
      <c r="D7" s="6"/>
      <c r="E7" s="51"/>
    </row>
    <row r="8" spans="1:6" ht="20.25" x14ac:dyDescent="0.3">
      <c r="A8" s="52"/>
      <c r="B8" s="52"/>
      <c r="C8" s="52"/>
      <c r="D8" s="52"/>
      <c r="E8" s="52"/>
      <c r="F8" s="52"/>
    </row>
    <row r="9" spans="1:6" ht="20.25" x14ac:dyDescent="0.3">
      <c r="A9" s="52"/>
      <c r="B9" s="52"/>
      <c r="C9" s="52"/>
      <c r="D9" s="52"/>
      <c r="E9" s="52"/>
      <c r="F9" s="52"/>
    </row>
    <row r="10" spans="1:6" ht="16.5" x14ac:dyDescent="0.3">
      <c r="A10" s="53" t="s">
        <v>70</v>
      </c>
      <c r="B10" s="54" t="s">
        <v>71</v>
      </c>
      <c r="C10" s="54" t="s">
        <v>72</v>
      </c>
      <c r="D10" s="54" t="s">
        <v>73</v>
      </c>
      <c r="E10" s="54" t="s">
        <v>74</v>
      </c>
      <c r="F10" s="44"/>
    </row>
    <row r="11" spans="1:6" ht="15.75" x14ac:dyDescent="0.25">
      <c r="A11" s="55" t="s">
        <v>75</v>
      </c>
      <c r="B11" s="56" t="str">
        <f>HLOOKUP(LEFT(A11,2),tabl2,2,FALSE)</f>
        <v>Lion Air</v>
      </c>
      <c r="C11" s="56" t="str">
        <f>VLOOKUP(MID(A11,4,7),tabl1,2,FALSE)</f>
        <v>Padang - Jakarta</v>
      </c>
      <c r="D11" s="57">
        <f>VLOOKUP(MID(A11,4,7),tabl1,3,FALSE)</f>
        <v>850000</v>
      </c>
      <c r="E11" s="56" t="str">
        <f>IF(B11="Lion Air","Dalam Negeri","Luar Negeri")</f>
        <v>Dalam Negeri</v>
      </c>
      <c r="F11" s="58"/>
    </row>
    <row r="12" spans="1:6" ht="18" x14ac:dyDescent="0.25">
      <c r="A12" s="55" t="s">
        <v>76</v>
      </c>
      <c r="B12" s="56" t="str">
        <f>HLOOKUP(LEFT(A12,2),tabl2,2,FALSE)</f>
        <v>Garuda Indonesia</v>
      </c>
      <c r="C12" s="56" t="str">
        <f>VLOOKUP(MID(A12,4,7),tabl1,2,FALSE)</f>
        <v>Padang - Singapura</v>
      </c>
      <c r="D12" s="57">
        <f>VLOOKUP(MID(A12,4,7),tabl1,3,FALSE)</f>
        <v>700000</v>
      </c>
      <c r="E12" s="56" t="str">
        <f t="shared" ref="E12:E15" si="0">IF(B12="Lion Air","Dalam Negeri","Luar Negeri")</f>
        <v>Luar Negeri</v>
      </c>
      <c r="F12" s="59"/>
    </row>
    <row r="13" spans="1:6" ht="18" x14ac:dyDescent="0.25">
      <c r="A13" s="55" t="s">
        <v>77</v>
      </c>
      <c r="B13" s="56" t="str">
        <f>HLOOKUP(LEFT(A13,2),tabl2,2,FALSE)</f>
        <v>Lion Air</v>
      </c>
      <c r="C13" s="56" t="str">
        <f>VLOOKUP(MID(A13,4,7),tabl1,2,FALSE)</f>
        <v>Jakarta - Lombok</v>
      </c>
      <c r="D13" s="57">
        <f>VLOOKUP(MID(A13,4,7),tabl1,3,FALSE)</f>
        <v>900000</v>
      </c>
      <c r="E13" s="56" t="str">
        <f t="shared" si="0"/>
        <v>Dalam Negeri</v>
      </c>
      <c r="F13" s="59"/>
    </row>
    <row r="14" spans="1:6" ht="18" x14ac:dyDescent="0.25">
      <c r="A14" s="55" t="s">
        <v>78</v>
      </c>
      <c r="B14" s="56" t="str">
        <f>HLOOKUP(LEFT(A14,2),tabl2,2,FALSE)</f>
        <v>Batik Air</v>
      </c>
      <c r="C14" s="56" t="str">
        <f>VLOOKUP(MID(A14,4,7),tabl1,2,FALSE)</f>
        <v>Kuala Lumpur - Padang</v>
      </c>
      <c r="D14" s="57">
        <f>VLOOKUP(MID(A14,4,7),tabl1,3,FALSE)</f>
        <v>550000</v>
      </c>
      <c r="E14" s="56" t="str">
        <f t="shared" si="0"/>
        <v>Luar Negeri</v>
      </c>
      <c r="F14" s="60"/>
    </row>
    <row r="15" spans="1:6" ht="18" x14ac:dyDescent="0.25">
      <c r="A15" s="55" t="s">
        <v>79</v>
      </c>
      <c r="B15" s="56" t="str">
        <f>HLOOKUP(LEFT(A15,2),tabl2,2,FALSE)</f>
        <v>Batik Air</v>
      </c>
      <c r="C15" s="56" t="str">
        <f>VLOOKUP(MID(A15,4,7),tabl1,2,FALSE)</f>
        <v>Jakarta - Singapura</v>
      </c>
      <c r="D15" s="57">
        <f>VLOOKUP(MID(A15,4,7),tabl1,3,FALSE)</f>
        <v>450000</v>
      </c>
      <c r="E15" s="56" t="str">
        <f t="shared" si="0"/>
        <v>Luar Negeri</v>
      </c>
      <c r="F15" s="60"/>
    </row>
    <row r="16" spans="1:6" ht="18" x14ac:dyDescent="0.25">
      <c r="A16" s="19"/>
      <c r="B16" s="19"/>
      <c r="C16" s="19"/>
      <c r="D16" s="19"/>
      <c r="E16" s="19"/>
      <c r="F16" s="60"/>
    </row>
    <row r="17" spans="1:6" ht="18" x14ac:dyDescent="0.25">
      <c r="A17" s="61"/>
      <c r="B17" s="19"/>
      <c r="C17" s="19"/>
      <c r="D17" s="19"/>
      <c r="E17" s="19"/>
      <c r="F17" s="60"/>
    </row>
    <row r="18" spans="1:6" ht="15.75" x14ac:dyDescent="0.25">
      <c r="A18" s="72" t="s">
        <v>16</v>
      </c>
      <c r="B18" s="72"/>
      <c r="C18" s="72"/>
      <c r="D18" s="19"/>
      <c r="E18" s="19"/>
    </row>
    <row r="19" spans="1:6" ht="15.75" x14ac:dyDescent="0.25">
      <c r="A19" s="54" t="s">
        <v>70</v>
      </c>
      <c r="B19" s="54" t="s">
        <v>72</v>
      </c>
      <c r="C19" s="54" t="s">
        <v>73</v>
      </c>
      <c r="D19" s="24"/>
      <c r="E19" s="19"/>
      <c r="F19" s="25"/>
    </row>
    <row r="20" spans="1:6" ht="15.75" x14ac:dyDescent="0.25">
      <c r="A20" s="55" t="s">
        <v>80</v>
      </c>
      <c r="B20" s="62" t="s">
        <v>81</v>
      </c>
      <c r="C20" s="63">
        <v>850000</v>
      </c>
      <c r="D20" s="23"/>
      <c r="E20" s="23"/>
      <c r="F20" s="25"/>
    </row>
    <row r="21" spans="1:6" ht="15.75" x14ac:dyDescent="0.25">
      <c r="A21" s="55" t="s">
        <v>82</v>
      </c>
      <c r="B21" s="62" t="s">
        <v>83</v>
      </c>
      <c r="C21" s="63">
        <v>700000</v>
      </c>
      <c r="D21" s="23"/>
      <c r="E21" s="23"/>
      <c r="F21" s="25"/>
    </row>
    <row r="22" spans="1:6" ht="15.75" x14ac:dyDescent="0.25">
      <c r="A22" s="55" t="s">
        <v>84</v>
      </c>
      <c r="B22" s="62" t="s">
        <v>85</v>
      </c>
      <c r="C22" s="63">
        <v>900000</v>
      </c>
      <c r="D22" s="23"/>
      <c r="E22" s="19"/>
    </row>
    <row r="23" spans="1:6" ht="15.75" x14ac:dyDescent="0.25">
      <c r="A23" s="55" t="s">
        <v>86</v>
      </c>
      <c r="B23" s="62" t="s">
        <v>87</v>
      </c>
      <c r="C23" s="63">
        <v>550000</v>
      </c>
      <c r="D23" s="19"/>
      <c r="E23" s="23"/>
    </row>
    <row r="24" spans="1:6" ht="15.75" x14ac:dyDescent="0.25">
      <c r="A24" s="55" t="s">
        <v>88</v>
      </c>
      <c r="B24" s="62" t="s">
        <v>89</v>
      </c>
      <c r="C24" s="63">
        <v>450000</v>
      </c>
      <c r="D24" s="19"/>
      <c r="E24" s="23"/>
    </row>
    <row r="25" spans="1:6" ht="15.75" x14ac:dyDescent="0.25">
      <c r="A25" s="23"/>
      <c r="B25" s="23"/>
      <c r="C25" s="19"/>
      <c r="D25" s="19"/>
      <c r="E25" s="19"/>
      <c r="F25" s="64"/>
    </row>
    <row r="26" spans="1:6" ht="15.75" x14ac:dyDescent="0.25">
      <c r="A26" s="19"/>
      <c r="B26" s="19"/>
      <c r="C26" s="19"/>
      <c r="D26" s="19"/>
      <c r="E26" s="19"/>
      <c r="F26" s="64"/>
    </row>
    <row r="27" spans="1:6" ht="15.75" x14ac:dyDescent="0.25">
      <c r="A27" s="78" t="s">
        <v>25</v>
      </c>
      <c r="B27" s="78"/>
      <c r="C27" s="78"/>
      <c r="D27" s="78"/>
      <c r="E27" s="19"/>
      <c r="F27" s="3"/>
    </row>
    <row r="28" spans="1:6" ht="15.75" x14ac:dyDescent="0.25">
      <c r="A28" s="65" t="s">
        <v>90</v>
      </c>
      <c r="B28" s="55" t="s">
        <v>91</v>
      </c>
      <c r="C28" s="55" t="s">
        <v>92</v>
      </c>
      <c r="D28" s="55" t="s">
        <v>93</v>
      </c>
      <c r="E28" s="66"/>
      <c r="F28" s="67"/>
    </row>
    <row r="29" spans="1:6" ht="15.75" x14ac:dyDescent="0.25">
      <c r="A29" s="65" t="s">
        <v>71</v>
      </c>
      <c r="B29" s="62" t="s">
        <v>94</v>
      </c>
      <c r="C29" s="62" t="s">
        <v>95</v>
      </c>
      <c r="D29" s="62" t="s">
        <v>96</v>
      </c>
      <c r="E29" s="19"/>
      <c r="F29" s="67"/>
    </row>
    <row r="30" spans="1:6" ht="15.75" x14ac:dyDescent="0.25">
      <c r="E30" s="67"/>
      <c r="F30" s="67"/>
    </row>
  </sheetData>
  <mergeCells count="2">
    <mergeCell ref="A18:C18"/>
    <mergeCell ref="A27: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VLookup Hlookup</vt:lpstr>
      <vt:lpstr>Vlookup Hlookup SUMIF</vt:lpstr>
      <vt:lpstr>Diagram</vt:lpstr>
      <vt:lpstr>Silakan coba</vt:lpstr>
      <vt:lpstr>tabel1</vt:lpstr>
      <vt:lpstr>tabel3</vt:lpstr>
      <vt:lpstr>tabel4</vt:lpstr>
      <vt:lpstr>tabel5</vt:lpstr>
      <vt:lpstr>tabela</vt:lpstr>
      <vt:lpstr>tabl1</vt:lpstr>
      <vt:lpstr>tabl2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MAHASISWA</cp:lastModifiedBy>
  <dcterms:created xsi:type="dcterms:W3CDTF">2022-10-19T00:32:34Z</dcterms:created>
  <dcterms:modified xsi:type="dcterms:W3CDTF">2023-10-16T01:58:58Z</dcterms:modified>
</cp:coreProperties>
</file>