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drawings/drawing2.xml" ContentType="application/vnd.openxmlformats-officedocument.drawing+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05"/>
  <workbookPr codeName="ThisWorkbook"/>
  <mc:AlternateContent xmlns:mc="http://schemas.openxmlformats.org/markup-compatibility/2006">
    <mc:Choice Requires="x15">
      <x15ac:absPath xmlns:x15ac="http://schemas.microsoft.com/office/spreadsheetml/2010/11/ac" url="https://aarhusuniversitet.sharepoint.com/sites/EWEBachelorprojekt2021/Delte dokumenter/03- Realisation/"/>
    </mc:Choice>
  </mc:AlternateContent>
  <xr:revisionPtr revIDLastSave="1336" documentId="8_{3C6438F0-AB91-477D-B94C-D770D9BF1A81}" xr6:coauthVersionLast="47" xr6:coauthVersionMax="47" xr10:uidLastSave="{3D14C2EF-09A7-437E-A938-21E97DE01D55}"/>
  <bookViews>
    <workbookView xWindow="-120" yWindow="-120" windowWidth="29040" windowHeight="15840" tabRatio="762" firstSheet="7" activeTab="7" xr2:uid="{9A206AAC-AA4C-4287-BD3A-04550641F7DE}"/>
  </bookViews>
  <sheets>
    <sheet name="Data website+database" sheetId="3" r:id="rId1"/>
    <sheet name="Roadmap Website+database" sheetId="1" r:id="rId2"/>
    <sheet name="Data mobile app" sheetId="6" r:id="rId3"/>
    <sheet name="Roadmap mobile app" sheetId="7" r:id="rId4"/>
    <sheet name="Data embed + lock" sheetId="8" r:id="rId5"/>
    <sheet name="Roadmap embed + lock" sheetId="9" r:id="rId6"/>
    <sheet name="Total data" sheetId="12" r:id="rId7"/>
    <sheet name="Total Roadmap" sheetId="10" r:id="rId8"/>
  </sheets>
  <definedNames>
    <definedName name="_xlnm._FilterDatabase" localSheetId="7" hidden="1">'Total Roadmap'!$C$10:$C$39</definedName>
    <definedName name="Activity" localSheetId="4">RoadmapData3[Milestone or Activity]</definedName>
    <definedName name="Activity" localSheetId="2">RoadmapData4[Milestone or Activity]</definedName>
    <definedName name="Activity" localSheetId="5">RoadmapData3[Milestone or Activity]</definedName>
    <definedName name="Activity" localSheetId="3">RoadmapData4[Milestone or Activity]</definedName>
    <definedName name="Activity" localSheetId="6">RoadmapData6[Milestone or Activity]</definedName>
    <definedName name="Activity">RoadmapData[Milestone or Activity]</definedName>
    <definedName name="Priority" localSheetId="4">RoadmapData3[Priority]</definedName>
    <definedName name="Priority" localSheetId="2">RoadmapData4[Priority]</definedName>
    <definedName name="Priority" localSheetId="5">RoadmapData3[Priority]</definedName>
    <definedName name="Priority" localSheetId="3">RoadmapData4[Priority]</definedName>
    <definedName name="Priority" localSheetId="6">RoadmapData6[Priority]</definedName>
    <definedName name="Priority">RoadmapData[Priority]</definedName>
    <definedName name="Result" localSheetId="4">RoadmapData3[Result]</definedName>
    <definedName name="Result" localSheetId="2">RoadmapData4[Result]</definedName>
    <definedName name="Result" localSheetId="5">RoadmapData3[Result]</definedName>
    <definedName name="Result" localSheetId="3">RoadmapData4[Result]</definedName>
    <definedName name="Result" localSheetId="6">RoadmapData6[Result]</definedName>
    <definedName name="Result">RoadmapData[Result]</definedName>
    <definedName name="Target" localSheetId="4">RoadmapData3[Target]</definedName>
    <definedName name="Target" localSheetId="2">RoadmapData4[Target]</definedName>
    <definedName name="Target" localSheetId="5">RoadmapData3[Target]</definedName>
    <definedName name="Target" localSheetId="3">RoadmapData4[Target]</definedName>
    <definedName name="Target" localSheetId="6">RoadmapData6[Target]</definedName>
    <definedName name="Target">RoadmapData[Target]</definedName>
    <definedName name="_xlnm.Print_Titles" localSheetId="4">'Data embed + lock'!$1:$5</definedName>
    <definedName name="_xlnm.Print_Titles" localSheetId="2">'Data mobile app'!$1:$5</definedName>
    <definedName name="_xlnm.Print_Titles" localSheetId="0">'Data website+database'!$1:$5</definedName>
    <definedName name="_xlnm.Print_Titles" localSheetId="6">'Total data'!$1:$5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10" i="10" l="1" a="1"/>
  <c r="L10" i="10" s="1"/>
  <c r="M10" i="10" a="1"/>
  <c r="M10" i="10" s="1"/>
  <c r="N10" i="10" a="1"/>
  <c r="N10" i="10" s="1"/>
  <c r="O10" i="10" a="1"/>
  <c r="O10" i="10" s="1"/>
  <c r="P10" i="10" a="1"/>
  <c r="P10" i="10" s="1"/>
  <c r="K10" i="10" a="1"/>
  <c r="K10" i="10" s="1"/>
  <c r="J10" i="10" a="1"/>
  <c r="J10" i="10" s="1"/>
  <c r="I10" i="10" a="1"/>
  <c r="I10" i="10" s="1"/>
  <c r="H10" i="10" a="1"/>
  <c r="H10" i="10" s="1"/>
  <c r="G10" i="10" a="1"/>
  <c r="G10" i="10" s="1"/>
  <c r="F10" i="10" a="1"/>
  <c r="F10" i="10" s="1"/>
  <c r="E10" i="10" a="1"/>
  <c r="E10" i="10" s="1"/>
  <c r="D10" i="10" a="1"/>
  <c r="D10" i="10" s="1"/>
  <c r="C10" i="10" a="1"/>
  <c r="C10" i="10" s="1"/>
  <c r="I3" i="10"/>
  <c r="C4" i="12"/>
  <c r="C3" i="12"/>
  <c r="C2" i="12"/>
  <c r="E2" i="12" s="1"/>
  <c r="H3" i="9" a="1"/>
  <c r="H3" i="9" s="1"/>
  <c r="C9" i="10"/>
  <c r="H3" i="1" a="1"/>
  <c r="H3" i="1" s="1"/>
  <c r="P9" i="10"/>
  <c r="O9" i="10"/>
  <c r="N9" i="10"/>
  <c r="M9" i="10"/>
  <c r="L9" i="10"/>
  <c r="K9" i="10"/>
  <c r="J9" i="10"/>
  <c r="I9" i="10"/>
  <c r="H9" i="10"/>
  <c r="G9" i="10"/>
  <c r="F9" i="10"/>
  <c r="E9" i="10"/>
  <c r="D9" i="10"/>
  <c r="C3" i="8"/>
  <c r="B3" i="9" a="1"/>
  <c r="B3" i="9" s="1"/>
  <c r="D3" i="9" a="1"/>
  <c r="D3" i="9" s="1"/>
  <c r="F3" i="9" a="1"/>
  <c r="F3" i="9" s="1"/>
  <c r="B4" i="9" a="1"/>
  <c r="B4" i="9" s="1"/>
  <c r="D4" i="9" a="1"/>
  <c r="D4" i="9" s="1"/>
  <c r="F4" i="9" a="1"/>
  <c r="F4" i="9" s="1"/>
  <c r="H4" i="9" a="1"/>
  <c r="H4" i="9" s="1"/>
  <c r="B5" i="9" a="1"/>
  <c r="B5" i="9" s="1"/>
  <c r="D5" i="9" a="1"/>
  <c r="D5" i="9" s="1"/>
  <c r="F5" i="9" a="1"/>
  <c r="F5" i="9" s="1"/>
  <c r="H5" i="9" a="1"/>
  <c r="H5" i="9" s="1"/>
  <c r="B6" i="9" a="1"/>
  <c r="B6" i="9" s="1"/>
  <c r="D6" i="9" a="1"/>
  <c r="D6" i="9" s="1"/>
  <c r="F6" i="9" a="1"/>
  <c r="F6" i="9" s="1"/>
  <c r="H6" i="9" a="1"/>
  <c r="H6" i="9" s="1"/>
  <c r="B7" i="9" a="1"/>
  <c r="B7" i="9" s="1"/>
  <c r="D7" i="9" a="1"/>
  <c r="D7" i="9" s="1"/>
  <c r="F7" i="9" a="1"/>
  <c r="F7" i="9" s="1"/>
  <c r="H7" i="9" a="1"/>
  <c r="H7" i="9" s="1"/>
  <c r="B8" i="9" a="1"/>
  <c r="B8" i="9" s="1"/>
  <c r="D8" i="9" a="1"/>
  <c r="D8" i="9" s="1"/>
  <c r="F8" i="9" a="1"/>
  <c r="F8" i="9" s="1"/>
  <c r="H8" i="9" a="1"/>
  <c r="H8" i="9" s="1"/>
  <c r="B9" i="9" a="1"/>
  <c r="B9" i="9" s="1"/>
  <c r="D9" i="9" a="1"/>
  <c r="D9" i="9" s="1"/>
  <c r="F9" i="9" a="1"/>
  <c r="F9" i="9" s="1"/>
  <c r="H9" i="9" a="1"/>
  <c r="H9" i="9" s="1"/>
  <c r="B10" i="9" a="1"/>
  <c r="B10" i="9" s="1"/>
  <c r="D10" i="9" a="1"/>
  <c r="D10" i="9" s="1"/>
  <c r="F10" i="9" a="1"/>
  <c r="F10" i="9" s="1"/>
  <c r="H10" i="9" a="1"/>
  <c r="H10" i="9" s="1"/>
  <c r="B11" i="9" a="1"/>
  <c r="B11" i="9" s="1"/>
  <c r="D11" i="9" a="1"/>
  <c r="D11" i="9" s="1"/>
  <c r="F11" i="9" a="1"/>
  <c r="F11" i="9" s="1"/>
  <c r="H11" i="9" a="1"/>
  <c r="H11" i="9" s="1"/>
  <c r="B12" i="9" a="1"/>
  <c r="B12" i="9" s="1"/>
  <c r="D12" i="9" a="1"/>
  <c r="D12" i="9" s="1"/>
  <c r="F12" i="9" a="1"/>
  <c r="F12" i="9" s="1"/>
  <c r="H12" i="9" a="1"/>
  <c r="H12" i="9" s="1"/>
  <c r="B13" i="9" a="1"/>
  <c r="B13" i="9" s="1"/>
  <c r="D13" i="9" a="1"/>
  <c r="D13" i="9" s="1"/>
  <c r="F13" i="9" a="1"/>
  <c r="F13" i="9" s="1"/>
  <c r="H13" i="9" a="1"/>
  <c r="H13" i="9" s="1"/>
  <c r="B14" i="9" a="1"/>
  <c r="B14" i="9" s="1"/>
  <c r="D14" i="9" a="1"/>
  <c r="D14" i="9" s="1"/>
  <c r="F14" i="9" a="1"/>
  <c r="F14" i="9" s="1"/>
  <c r="H14" i="9" a="1"/>
  <c r="H14" i="9" s="1"/>
  <c r="B15" i="9" a="1"/>
  <c r="B15" i="9" s="1"/>
  <c r="D15" i="9" a="1"/>
  <c r="D15" i="9" s="1"/>
  <c r="F15" i="9" a="1"/>
  <c r="F15" i="9" s="1"/>
  <c r="H15" i="9" a="1"/>
  <c r="H15" i="9" s="1"/>
  <c r="B16" i="9" a="1"/>
  <c r="B16" i="9" s="1"/>
  <c r="D16" i="9" a="1"/>
  <c r="D16" i="9" s="1"/>
  <c r="F16" i="9" a="1"/>
  <c r="F16" i="9" s="1"/>
  <c r="H16" i="9" a="1"/>
  <c r="H16" i="9" s="1"/>
  <c r="B17" i="9" a="1"/>
  <c r="B17" i="9" s="1"/>
  <c r="D17" i="9" a="1"/>
  <c r="D17" i="9" s="1"/>
  <c r="F17" i="9" a="1"/>
  <c r="F17" i="9" s="1"/>
  <c r="H17" i="9" a="1"/>
  <c r="H17" i="9" s="1"/>
  <c r="B18" i="9" a="1"/>
  <c r="B18" i="9" s="1"/>
  <c r="D18" i="9" a="1"/>
  <c r="D18" i="9" s="1"/>
  <c r="F18" i="9" a="1"/>
  <c r="F18" i="9" s="1"/>
  <c r="H18" i="9" a="1"/>
  <c r="H18" i="9" s="1"/>
  <c r="B19" i="9" a="1"/>
  <c r="B19" i="9" s="1"/>
  <c r="D19" i="9" a="1"/>
  <c r="D19" i="9" s="1"/>
  <c r="F19" i="9" a="1"/>
  <c r="F19" i="9" s="1"/>
  <c r="H19" i="9" a="1"/>
  <c r="H19" i="9" s="1"/>
  <c r="B20" i="9" a="1"/>
  <c r="B20" i="9" s="1"/>
  <c r="D20" i="9" a="1"/>
  <c r="D20" i="9" s="1"/>
  <c r="F20" i="9" a="1"/>
  <c r="F20" i="9" s="1"/>
  <c r="H20" i="9" a="1"/>
  <c r="H20" i="9" s="1"/>
  <c r="B21" i="9" a="1"/>
  <c r="B21" i="9" s="1"/>
  <c r="D21" i="9" a="1"/>
  <c r="D21" i="9" s="1"/>
  <c r="F21" i="9" a="1"/>
  <c r="F21" i="9" s="1"/>
  <c r="H21" i="9" a="1"/>
  <c r="H21" i="9" s="1"/>
  <c r="B22" i="9" a="1"/>
  <c r="B22" i="9" s="1"/>
  <c r="D22" i="9" a="1"/>
  <c r="D22" i="9" s="1"/>
  <c r="F22" i="9" a="1"/>
  <c r="F22" i="9" s="1"/>
  <c r="H22" i="9" a="1"/>
  <c r="H22" i="9" s="1"/>
  <c r="B23" i="9" a="1"/>
  <c r="B23" i="9" s="1"/>
  <c r="D23" i="9" a="1"/>
  <c r="D23" i="9" s="1"/>
  <c r="F23" i="9" a="1"/>
  <c r="F23" i="9" s="1"/>
  <c r="H23" i="9" a="1"/>
  <c r="H23" i="9" s="1"/>
  <c r="B24" i="9" a="1"/>
  <c r="B24" i="9" s="1"/>
  <c r="D24" i="9" a="1"/>
  <c r="D24" i="9" s="1"/>
  <c r="F24" i="9" a="1"/>
  <c r="F24" i="9" s="1"/>
  <c r="H24" i="9" a="1"/>
  <c r="H24" i="9" s="1"/>
  <c r="B25" i="9" a="1"/>
  <c r="B25" i="9" s="1"/>
  <c r="D25" i="9" a="1"/>
  <c r="D25" i="9" s="1"/>
  <c r="F25" i="9" a="1"/>
  <c r="F25" i="9" s="1"/>
  <c r="H25" i="9" a="1"/>
  <c r="H25" i="9" s="1"/>
  <c r="B26" i="9" a="1"/>
  <c r="B26" i="9" s="1"/>
  <c r="D26" i="9" a="1"/>
  <c r="D26" i="9" s="1"/>
  <c r="F26" i="9" a="1"/>
  <c r="F26" i="9" s="1"/>
  <c r="H26" i="9" a="1"/>
  <c r="H26" i="9" s="1"/>
  <c r="B27" i="9" a="1"/>
  <c r="B27" i="9" s="1"/>
  <c r="D27" i="9" a="1"/>
  <c r="D27" i="9" s="1"/>
  <c r="F27" i="9" a="1"/>
  <c r="F27" i="9" s="1"/>
  <c r="H27" i="9" a="1"/>
  <c r="H27" i="9" s="1"/>
  <c r="B28" i="9" a="1"/>
  <c r="B28" i="9" s="1"/>
  <c r="D28" i="9" a="1"/>
  <c r="D28" i="9" s="1"/>
  <c r="F28" i="9" a="1"/>
  <c r="F28" i="9" s="1"/>
  <c r="H28" i="9" a="1"/>
  <c r="H28" i="9" s="1"/>
  <c r="B29" i="9" a="1"/>
  <c r="B29" i="9" s="1"/>
  <c r="D29" i="9" a="1"/>
  <c r="D29" i="9" s="1"/>
  <c r="F29" i="9" a="1"/>
  <c r="F29" i="9" s="1"/>
  <c r="H29" i="9" a="1"/>
  <c r="H29" i="9" s="1"/>
  <c r="B30" i="9" a="1"/>
  <c r="B30" i="9" s="1"/>
  <c r="D30" i="9" a="1"/>
  <c r="D30" i="9" s="1"/>
  <c r="F30" i="9" a="1"/>
  <c r="F30" i="9" s="1"/>
  <c r="H30" i="9" a="1"/>
  <c r="H30" i="9" s="1"/>
  <c r="B31" i="9" a="1"/>
  <c r="B31" i="9" s="1"/>
  <c r="D31" i="9" a="1"/>
  <c r="D31" i="9" s="1"/>
  <c r="F31" i="9" a="1"/>
  <c r="F31" i="9" s="1"/>
  <c r="H31" i="9" a="1"/>
  <c r="H31" i="9" s="1"/>
  <c r="B32" i="9" a="1"/>
  <c r="B32" i="9" s="1"/>
  <c r="D32" i="9" a="1"/>
  <c r="D32" i="9" s="1"/>
  <c r="F32" i="9" a="1"/>
  <c r="F32" i="9" s="1"/>
  <c r="H32" i="9" a="1"/>
  <c r="H32" i="9" s="1"/>
  <c r="B33" i="9" a="1"/>
  <c r="B33" i="9" s="1"/>
  <c r="D33" i="9" a="1"/>
  <c r="D33" i="9" s="1"/>
  <c r="F33" i="9" a="1"/>
  <c r="F33" i="9" s="1"/>
  <c r="H33" i="9" a="1"/>
  <c r="H33" i="9" s="1"/>
  <c r="B34" i="9" a="1"/>
  <c r="B34" i="9" s="1"/>
  <c r="D34" i="9" a="1"/>
  <c r="D34" i="9" s="1"/>
  <c r="F34" i="9" a="1"/>
  <c r="F34" i="9" s="1"/>
  <c r="H34" i="9" a="1"/>
  <c r="H34" i="9" s="1"/>
  <c r="B35" i="9" a="1"/>
  <c r="B35" i="9" s="1"/>
  <c r="D35" i="9" a="1"/>
  <c r="D35" i="9" s="1"/>
  <c r="F35" i="9" a="1"/>
  <c r="F35" i="9" s="1"/>
  <c r="H35" i="9" a="1"/>
  <c r="H35" i="9" s="1"/>
  <c r="B36" i="9" a="1"/>
  <c r="B36" i="9" s="1"/>
  <c r="D36" i="9" a="1"/>
  <c r="D36" i="9" s="1"/>
  <c r="F36" i="9" a="1"/>
  <c r="F36" i="9" s="1"/>
  <c r="H36" i="9" a="1"/>
  <c r="H36" i="9" s="1"/>
  <c r="B37" i="9" a="1"/>
  <c r="B37" i="9" s="1"/>
  <c r="D37" i="9" a="1"/>
  <c r="D37" i="9" s="1"/>
  <c r="F37" i="9" a="1"/>
  <c r="F37" i="9" s="1"/>
  <c r="H37" i="9" a="1"/>
  <c r="H37" i="9" s="1"/>
  <c r="B38" i="9" a="1"/>
  <c r="B38" i="9" s="1"/>
  <c r="D38" i="9" a="1"/>
  <c r="D38" i="9" s="1"/>
  <c r="F38" i="9" a="1"/>
  <c r="F38" i="9" s="1"/>
  <c r="H38" i="9" a="1"/>
  <c r="H38" i="9" s="1"/>
  <c r="B39" i="9" a="1"/>
  <c r="B39" i="9" s="1"/>
  <c r="D39" i="9" a="1"/>
  <c r="D39" i="9" s="1"/>
  <c r="F39" i="9" a="1"/>
  <c r="F39" i="9" s="1"/>
  <c r="H39" i="9" a="1"/>
  <c r="H39" i="9" s="1"/>
  <c r="B40" i="9" a="1"/>
  <c r="B40" i="9" s="1"/>
  <c r="D40" i="9" a="1"/>
  <c r="D40" i="9" s="1"/>
  <c r="F40" i="9" a="1"/>
  <c r="F40" i="9" s="1"/>
  <c r="H40" i="9" a="1"/>
  <c r="H40" i="9" s="1"/>
  <c r="B41" i="9" a="1"/>
  <c r="B41" i="9" s="1"/>
  <c r="D41" i="9" a="1"/>
  <c r="D41" i="9" s="1"/>
  <c r="F41" i="9" a="1"/>
  <c r="F41" i="9" s="1"/>
  <c r="H41" i="9" a="1"/>
  <c r="H41" i="9" s="1"/>
  <c r="B42" i="9" a="1"/>
  <c r="B42" i="9" s="1"/>
  <c r="D42" i="9" a="1"/>
  <c r="D42" i="9" s="1"/>
  <c r="F42" i="9" a="1"/>
  <c r="F42" i="9" s="1"/>
  <c r="H42" i="9" a="1"/>
  <c r="H42" i="9" s="1"/>
  <c r="B43" i="9" a="1"/>
  <c r="B43" i="9" s="1"/>
  <c r="D43" i="9" a="1"/>
  <c r="D43" i="9" s="1"/>
  <c r="F43" i="9" a="1"/>
  <c r="F43" i="9" s="1"/>
  <c r="H43" i="9" a="1"/>
  <c r="H43" i="9" s="1"/>
  <c r="B44" i="9" a="1"/>
  <c r="B44" i="9" s="1"/>
  <c r="D44" i="9" a="1"/>
  <c r="D44" i="9" s="1"/>
  <c r="F44" i="9" a="1"/>
  <c r="F44" i="9" s="1"/>
  <c r="H44" i="9" a="1"/>
  <c r="H44" i="9" s="1"/>
  <c r="B45" i="9" a="1"/>
  <c r="B45" i="9" s="1"/>
  <c r="D45" i="9" a="1"/>
  <c r="D45" i="9" s="1"/>
  <c r="F45" i="9" a="1"/>
  <c r="F45" i="9" s="1"/>
  <c r="H45" i="9" a="1"/>
  <c r="H45" i="9" s="1"/>
  <c r="B46" i="9" a="1"/>
  <c r="B46" i="9" s="1"/>
  <c r="D46" i="9" a="1"/>
  <c r="D46" i="9" s="1"/>
  <c r="F46" i="9" a="1"/>
  <c r="F46" i="9" s="1"/>
  <c r="H46" i="9" a="1"/>
  <c r="H46" i="9" s="1"/>
  <c r="B47" i="9" a="1"/>
  <c r="B47" i="9" s="1"/>
  <c r="D47" i="9" a="1"/>
  <c r="D47" i="9" s="1"/>
  <c r="F47" i="9" a="1"/>
  <c r="F47" i="9" s="1"/>
  <c r="H47" i="9" a="1"/>
  <c r="H47" i="9" s="1"/>
  <c r="B48" i="9" a="1"/>
  <c r="B48" i="9" s="1"/>
  <c r="D48" i="9" a="1"/>
  <c r="D48" i="9" s="1"/>
  <c r="F48" i="9" a="1"/>
  <c r="F48" i="9" s="1"/>
  <c r="H48" i="9" a="1"/>
  <c r="H48" i="9" s="1"/>
  <c r="B49" i="9" a="1"/>
  <c r="B49" i="9" s="1"/>
  <c r="D49" i="9" a="1"/>
  <c r="D49" i="9" s="1"/>
  <c r="F49" i="9" a="1"/>
  <c r="F49" i="9" s="1"/>
  <c r="H49" i="9" a="1"/>
  <c r="H49" i="9" s="1"/>
  <c r="B50" i="9" a="1"/>
  <c r="B50" i="9" s="1"/>
  <c r="D50" i="9" a="1"/>
  <c r="D50" i="9" s="1"/>
  <c r="F50" i="9" a="1"/>
  <c r="F50" i="9" s="1"/>
  <c r="H50" i="9" a="1"/>
  <c r="H50" i="9" s="1"/>
  <c r="B51" i="9" a="1"/>
  <c r="B51" i="9" s="1"/>
  <c r="D51" i="9" a="1"/>
  <c r="D51" i="9" s="1"/>
  <c r="F51" i="9" a="1"/>
  <c r="F51" i="9" s="1"/>
  <c r="H51" i="9" a="1"/>
  <c r="H51" i="9" s="1"/>
  <c r="B52" i="9" a="1"/>
  <c r="B52" i="9" s="1"/>
  <c r="D52" i="9" a="1"/>
  <c r="D52" i="9" s="1"/>
  <c r="F52" i="9" a="1"/>
  <c r="F52" i="9" s="1"/>
  <c r="H52" i="9" a="1"/>
  <c r="H52" i="9" s="1"/>
  <c r="B53" i="9" a="1"/>
  <c r="B53" i="9" s="1"/>
  <c r="D53" i="9" a="1"/>
  <c r="D53" i="9" s="1"/>
  <c r="F53" i="9" a="1"/>
  <c r="F53" i="9" s="1"/>
  <c r="H53" i="9" a="1"/>
  <c r="H53" i="9" s="1"/>
  <c r="B54" i="9" a="1"/>
  <c r="B54" i="9" s="1"/>
  <c r="D54" i="9" a="1"/>
  <c r="D54" i="9" s="1"/>
  <c r="F54" i="9" a="1"/>
  <c r="F54" i="9" s="1"/>
  <c r="H54" i="9" a="1"/>
  <c r="H54" i="9" s="1"/>
  <c r="B55" i="9" a="1"/>
  <c r="B55" i="9" s="1"/>
  <c r="D55" i="9" a="1"/>
  <c r="D55" i="9" s="1"/>
  <c r="F55" i="9" a="1"/>
  <c r="F55" i="9" s="1"/>
  <c r="H55" i="9" a="1"/>
  <c r="H55" i="9" s="1"/>
  <c r="B56" i="9" a="1"/>
  <c r="B56" i="9" s="1"/>
  <c r="D56" i="9" a="1"/>
  <c r="D56" i="9" s="1"/>
  <c r="F56" i="9" a="1"/>
  <c r="F56" i="9" s="1"/>
  <c r="H56" i="9" a="1"/>
  <c r="H56" i="9" s="1"/>
  <c r="B57" i="9" a="1"/>
  <c r="B57" i="9" s="1"/>
  <c r="D57" i="9" a="1"/>
  <c r="D57" i="9" s="1"/>
  <c r="F57" i="9" a="1"/>
  <c r="F57" i="9" s="1"/>
  <c r="H57" i="9" a="1"/>
  <c r="H57" i="9" s="1"/>
  <c r="B58" i="9" a="1"/>
  <c r="B58" i="9" s="1"/>
  <c r="D58" i="9" a="1"/>
  <c r="D58" i="9" s="1"/>
  <c r="F58" i="9" a="1"/>
  <c r="F58" i="9" s="1"/>
  <c r="H58" i="9" a="1"/>
  <c r="H58" i="9" s="1"/>
  <c r="B59" i="9" a="1"/>
  <c r="B59" i="9" s="1"/>
  <c r="D59" i="9" a="1"/>
  <c r="D59" i="9" s="1"/>
  <c r="F59" i="9" a="1"/>
  <c r="F59" i="9" s="1"/>
  <c r="H59" i="9" a="1"/>
  <c r="H59" i="9" s="1"/>
  <c r="B60" i="9" a="1"/>
  <c r="B60" i="9" s="1"/>
  <c r="D60" i="9" a="1"/>
  <c r="D60" i="9" s="1"/>
  <c r="F60" i="9" a="1"/>
  <c r="F60" i="9" s="1"/>
  <c r="H60" i="9" a="1"/>
  <c r="H60" i="9" s="1"/>
  <c r="B61" i="9" a="1"/>
  <c r="B61" i="9" s="1"/>
  <c r="D61" i="9" a="1"/>
  <c r="D61" i="9" s="1"/>
  <c r="F61" i="9" a="1"/>
  <c r="F61" i="9" s="1"/>
  <c r="H61" i="9" a="1"/>
  <c r="H61" i="9" s="1"/>
  <c r="B62" i="9" a="1"/>
  <c r="B62" i="9" s="1"/>
  <c r="D62" i="9" a="1"/>
  <c r="D62" i="9" s="1"/>
  <c r="F62" i="9" a="1"/>
  <c r="F62" i="9" s="1"/>
  <c r="H62" i="9" a="1"/>
  <c r="H62" i="9" s="1"/>
  <c r="B63" i="9" a="1"/>
  <c r="B63" i="9" s="1"/>
  <c r="D63" i="9" a="1"/>
  <c r="D63" i="9" s="1"/>
  <c r="F63" i="9" a="1"/>
  <c r="F63" i="9" s="1"/>
  <c r="H63" i="9" a="1"/>
  <c r="H63" i="9" s="1"/>
  <c r="B64" i="9" a="1"/>
  <c r="B64" i="9" s="1"/>
  <c r="D64" i="9" a="1"/>
  <c r="D64" i="9" s="1"/>
  <c r="F64" i="9" a="1"/>
  <c r="F64" i="9" s="1"/>
  <c r="H64" i="9" a="1"/>
  <c r="H64" i="9" s="1"/>
  <c r="B65" i="9" a="1"/>
  <c r="B65" i="9" s="1"/>
  <c r="D65" i="9" a="1"/>
  <c r="D65" i="9" s="1"/>
  <c r="F65" i="9" a="1"/>
  <c r="F65" i="9" s="1"/>
  <c r="H65" i="9" a="1"/>
  <c r="H65" i="9" s="1"/>
  <c r="B66" i="9" a="1"/>
  <c r="B66" i="9" s="1"/>
  <c r="D66" i="9" a="1"/>
  <c r="D66" i="9" s="1"/>
  <c r="F66" i="9" a="1"/>
  <c r="F66" i="9" s="1"/>
  <c r="H66" i="9" a="1"/>
  <c r="H66" i="9" s="1"/>
  <c r="B67" i="9" a="1"/>
  <c r="B67" i="9" s="1"/>
  <c r="D67" i="9" a="1"/>
  <c r="D67" i="9" s="1"/>
  <c r="F67" i="9" a="1"/>
  <c r="F67" i="9" s="1"/>
  <c r="H67" i="9" a="1"/>
  <c r="H67" i="9" s="1"/>
  <c r="B68" i="9" a="1"/>
  <c r="B68" i="9" s="1"/>
  <c r="D68" i="9" a="1"/>
  <c r="D68" i="9" s="1"/>
  <c r="F68" i="9" a="1"/>
  <c r="F68" i="9" s="1"/>
  <c r="H68" i="9" a="1"/>
  <c r="H68" i="9" s="1"/>
  <c r="B69" i="9" a="1"/>
  <c r="B69" i="9" s="1"/>
  <c r="D69" i="9" a="1"/>
  <c r="D69" i="9" s="1"/>
  <c r="F69" i="9" a="1"/>
  <c r="F69" i="9" s="1"/>
  <c r="H69" i="9" a="1"/>
  <c r="H69" i="9" s="1"/>
  <c r="B70" i="9" a="1"/>
  <c r="B70" i="9" s="1"/>
  <c r="D70" i="9" a="1"/>
  <c r="D70" i="9" s="1"/>
  <c r="F70" i="9" a="1"/>
  <c r="F70" i="9" s="1"/>
  <c r="H70" i="9" a="1"/>
  <c r="H70" i="9" s="1"/>
  <c r="B71" i="9" a="1"/>
  <c r="B71" i="9" s="1"/>
  <c r="D71" i="9" a="1"/>
  <c r="D71" i="9" s="1"/>
  <c r="F71" i="9" a="1"/>
  <c r="F71" i="9" s="1"/>
  <c r="H71" i="9" a="1"/>
  <c r="H71" i="9" s="1"/>
  <c r="B72" i="9" a="1"/>
  <c r="B72" i="9" s="1"/>
  <c r="D72" i="9" a="1"/>
  <c r="D72" i="9" s="1"/>
  <c r="F72" i="9" a="1"/>
  <c r="F72" i="9" s="1"/>
  <c r="H72" i="9" a="1"/>
  <c r="H72" i="9" s="1"/>
  <c r="B73" i="9" a="1"/>
  <c r="B73" i="9" s="1"/>
  <c r="D73" i="9" a="1"/>
  <c r="D73" i="9" s="1"/>
  <c r="F73" i="9" a="1"/>
  <c r="F73" i="9" s="1"/>
  <c r="H73" i="9" a="1"/>
  <c r="H73" i="9" s="1"/>
  <c r="B74" i="9" a="1"/>
  <c r="B74" i="9" s="1"/>
  <c r="D74" i="9" a="1"/>
  <c r="D74" i="9" s="1"/>
  <c r="F74" i="9" a="1"/>
  <c r="F74" i="9" s="1"/>
  <c r="H74" i="9" a="1"/>
  <c r="H74" i="9" s="1"/>
  <c r="B75" i="9" a="1"/>
  <c r="B75" i="9" s="1"/>
  <c r="D75" i="9" a="1"/>
  <c r="D75" i="9" s="1"/>
  <c r="F75" i="9" a="1"/>
  <c r="F75" i="9" s="1"/>
  <c r="H75" i="9" a="1"/>
  <c r="H75" i="9" s="1"/>
  <c r="B76" i="9" a="1"/>
  <c r="B76" i="9" s="1"/>
  <c r="D76" i="9" a="1"/>
  <c r="D76" i="9" s="1"/>
  <c r="F76" i="9" a="1"/>
  <c r="F76" i="9" s="1"/>
  <c r="H76" i="9" a="1"/>
  <c r="H76" i="9" s="1"/>
  <c r="B77" i="9" a="1"/>
  <c r="B77" i="9" s="1"/>
  <c r="D77" i="9" a="1"/>
  <c r="D77" i="9" s="1"/>
  <c r="F77" i="9" a="1"/>
  <c r="F77" i="9" s="1"/>
  <c r="H77" i="9" a="1"/>
  <c r="H77" i="9" s="1"/>
  <c r="B78" i="9" a="1"/>
  <c r="B78" i="9" s="1"/>
  <c r="D78" i="9" a="1"/>
  <c r="D78" i="9" s="1"/>
  <c r="F78" i="9" a="1"/>
  <c r="F78" i="9" s="1"/>
  <c r="H78" i="9" a="1"/>
  <c r="H78" i="9" s="1"/>
  <c r="B79" i="9" a="1"/>
  <c r="B79" i="9" s="1"/>
  <c r="D79" i="9" a="1"/>
  <c r="D79" i="9" s="1"/>
  <c r="F79" i="9" a="1"/>
  <c r="F79" i="9" s="1"/>
  <c r="H79" i="9" a="1"/>
  <c r="H79" i="9" s="1"/>
  <c r="B80" i="9" a="1"/>
  <c r="B80" i="9" s="1"/>
  <c r="D80" i="9" a="1"/>
  <c r="D80" i="9" s="1"/>
  <c r="F80" i="9" a="1"/>
  <c r="F80" i="9" s="1"/>
  <c r="H80" i="9" a="1"/>
  <c r="H80" i="9" s="1"/>
  <c r="B81" i="9" a="1"/>
  <c r="B81" i="9" s="1"/>
  <c r="D81" i="9" a="1"/>
  <c r="D81" i="9" s="1"/>
  <c r="F81" i="9" a="1"/>
  <c r="F81" i="9" s="1"/>
  <c r="H81" i="9" a="1"/>
  <c r="H81" i="9" s="1"/>
  <c r="B82" i="9" a="1"/>
  <c r="B82" i="9" s="1"/>
  <c r="D82" i="9" a="1"/>
  <c r="D82" i="9" s="1"/>
  <c r="F82" i="9" a="1"/>
  <c r="F82" i="9" s="1"/>
  <c r="H82" i="9" a="1"/>
  <c r="H82" i="9" s="1"/>
  <c r="B83" i="9" a="1"/>
  <c r="B83" i="9" s="1"/>
  <c r="D83" i="9" a="1"/>
  <c r="D83" i="9" s="1"/>
  <c r="F83" i="9" a="1"/>
  <c r="F83" i="9" s="1"/>
  <c r="H83" i="9" a="1"/>
  <c r="H83" i="9" s="1"/>
  <c r="B84" i="9" a="1"/>
  <c r="B84" i="9" s="1"/>
  <c r="D84" i="9" a="1"/>
  <c r="D84" i="9" s="1"/>
  <c r="F84" i="9" a="1"/>
  <c r="F84" i="9" s="1"/>
  <c r="H84" i="9" a="1"/>
  <c r="H84" i="9" s="1"/>
  <c r="B85" i="9" a="1"/>
  <c r="B85" i="9" s="1"/>
  <c r="D85" i="9" a="1"/>
  <c r="D85" i="9" s="1"/>
  <c r="F85" i="9" a="1"/>
  <c r="F85" i="9" s="1"/>
  <c r="H85" i="9" a="1"/>
  <c r="H85" i="9" s="1"/>
  <c r="B86" i="9" a="1"/>
  <c r="B86" i="9" s="1"/>
  <c r="D86" i="9" a="1"/>
  <c r="D86" i="9" s="1"/>
  <c r="F86" i="9" a="1"/>
  <c r="F86" i="9" s="1"/>
  <c r="H86" i="9" a="1"/>
  <c r="H86" i="9" s="1"/>
  <c r="B87" i="9" a="1"/>
  <c r="B87" i="9" s="1"/>
  <c r="D87" i="9" a="1"/>
  <c r="D87" i="9" s="1"/>
  <c r="F87" i="9" a="1"/>
  <c r="F87" i="9" s="1"/>
  <c r="H87" i="9" a="1"/>
  <c r="H87" i="9" s="1"/>
  <c r="B88" i="9" a="1"/>
  <c r="B88" i="9" s="1"/>
  <c r="D88" i="9" a="1"/>
  <c r="D88" i="9" s="1"/>
  <c r="F88" i="9" a="1"/>
  <c r="F88" i="9" s="1"/>
  <c r="H88" i="9" a="1"/>
  <c r="H88" i="9" s="1"/>
  <c r="B89" i="9" a="1"/>
  <c r="B89" i="9" s="1"/>
  <c r="D89" i="9" a="1"/>
  <c r="D89" i="9" s="1"/>
  <c r="F89" i="9" a="1"/>
  <c r="F89" i="9" s="1"/>
  <c r="H89" i="9" a="1"/>
  <c r="H89" i="9" s="1"/>
  <c r="B90" i="9" a="1"/>
  <c r="B90" i="9" s="1"/>
  <c r="D90" i="9" a="1"/>
  <c r="D90" i="9" s="1"/>
  <c r="F90" i="9" a="1"/>
  <c r="F90" i="9" s="1"/>
  <c r="H90" i="9" a="1"/>
  <c r="H90" i="9" s="1"/>
  <c r="B91" i="9" a="1"/>
  <c r="B91" i="9" s="1"/>
  <c r="D91" i="9" a="1"/>
  <c r="D91" i="9" s="1"/>
  <c r="F91" i="9" a="1"/>
  <c r="F91" i="9" s="1"/>
  <c r="H91" i="9" a="1"/>
  <c r="H91" i="9" s="1"/>
  <c r="B92" i="9" a="1"/>
  <c r="B92" i="9" s="1"/>
  <c r="D92" i="9" a="1"/>
  <c r="D92" i="9" s="1"/>
  <c r="F92" i="9" a="1"/>
  <c r="F92" i="9" s="1"/>
  <c r="H92" i="9" a="1"/>
  <c r="H92" i="9" s="1"/>
  <c r="B93" i="9" a="1"/>
  <c r="B93" i="9" s="1"/>
  <c r="D93" i="9" a="1"/>
  <c r="D93" i="9" s="1"/>
  <c r="F93" i="9" a="1"/>
  <c r="F93" i="9" s="1"/>
  <c r="H93" i="9" a="1"/>
  <c r="H93" i="9" s="1"/>
  <c r="B94" i="9" a="1"/>
  <c r="B94" i="9" s="1"/>
  <c r="D94" i="9" a="1"/>
  <c r="D94" i="9" s="1"/>
  <c r="F94" i="9" a="1"/>
  <c r="F94" i="9" s="1"/>
  <c r="H94" i="9" a="1"/>
  <c r="H94" i="9" s="1"/>
  <c r="B95" i="9" a="1"/>
  <c r="B95" i="9" s="1"/>
  <c r="D95" i="9" a="1"/>
  <c r="D95" i="9" s="1"/>
  <c r="F95" i="9" a="1"/>
  <c r="F95" i="9" s="1"/>
  <c r="H95" i="9" a="1"/>
  <c r="H95" i="9" s="1"/>
  <c r="B96" i="9" a="1"/>
  <c r="B96" i="9" s="1"/>
  <c r="D96" i="9" a="1"/>
  <c r="D96" i="9" s="1"/>
  <c r="F96" i="9" a="1"/>
  <c r="F96" i="9"/>
  <c r="H96" i="9" a="1"/>
  <c r="H96" i="9" s="1"/>
  <c r="B97" i="9" a="1"/>
  <c r="B97" i="9" s="1"/>
  <c r="D97" i="9" a="1"/>
  <c r="D97" i="9" s="1"/>
  <c r="F97" i="9" a="1"/>
  <c r="F97" i="9" s="1"/>
  <c r="H97" i="9" a="1"/>
  <c r="H97" i="9" s="1"/>
  <c r="B98" i="9" a="1"/>
  <c r="B98" i="9" s="1"/>
  <c r="D98" i="9" a="1"/>
  <c r="D98" i="9" s="1"/>
  <c r="F98" i="9" a="1"/>
  <c r="F98" i="9" s="1"/>
  <c r="H98" i="9" a="1"/>
  <c r="H98" i="9" s="1"/>
  <c r="B99" i="9" a="1"/>
  <c r="B99" i="9" s="1"/>
  <c r="D99" i="9" a="1"/>
  <c r="D99" i="9" s="1"/>
  <c r="F99" i="9" a="1"/>
  <c r="F99" i="9" s="1"/>
  <c r="H99" i="9" a="1"/>
  <c r="H99" i="9" s="1"/>
  <c r="B100" i="9" a="1"/>
  <c r="B100" i="9" s="1"/>
  <c r="D100" i="9" a="1"/>
  <c r="D100" i="9" s="1"/>
  <c r="F100" i="9" a="1"/>
  <c r="F100" i="9" s="1"/>
  <c r="H100" i="9" a="1"/>
  <c r="H100" i="9" s="1"/>
  <c r="C2" i="8"/>
  <c r="E2" i="8" s="1"/>
  <c r="C4" i="8"/>
  <c r="B3" i="7" a="1"/>
  <c r="B3" i="7" s="1"/>
  <c r="D3" i="7" a="1"/>
  <c r="D3" i="7" s="1"/>
  <c r="F3" i="7" a="1"/>
  <c r="F3" i="7" s="1"/>
  <c r="H3" i="7" a="1"/>
  <c r="H3" i="7" s="1"/>
  <c r="B4" i="7" a="1"/>
  <c r="B4" i="7" s="1"/>
  <c r="D4" i="7" a="1"/>
  <c r="D4" i="7" s="1"/>
  <c r="F4" i="7" a="1"/>
  <c r="F4" i="7" s="1"/>
  <c r="H4" i="7" a="1"/>
  <c r="H4" i="7" s="1"/>
  <c r="B5" i="7" a="1"/>
  <c r="B5" i="7" s="1"/>
  <c r="D5" i="7" a="1"/>
  <c r="D5" i="7" s="1"/>
  <c r="F5" i="7" a="1"/>
  <c r="F5" i="7" s="1"/>
  <c r="H5" i="7" a="1"/>
  <c r="H5" i="7" s="1"/>
  <c r="B6" i="7" a="1"/>
  <c r="B6" i="7" s="1"/>
  <c r="D6" i="7" a="1"/>
  <c r="D6" i="7" s="1"/>
  <c r="F6" i="7" a="1"/>
  <c r="F6" i="7" s="1"/>
  <c r="H6" i="7" a="1"/>
  <c r="H6" i="7" s="1"/>
  <c r="B7" i="7" a="1"/>
  <c r="B7" i="7" s="1"/>
  <c r="D7" i="7" a="1"/>
  <c r="D7" i="7" s="1"/>
  <c r="F7" i="7" a="1"/>
  <c r="F7" i="7" s="1"/>
  <c r="H7" i="7" a="1"/>
  <c r="H7" i="7" s="1"/>
  <c r="B8" i="7" a="1"/>
  <c r="B8" i="7" s="1"/>
  <c r="D8" i="7" a="1"/>
  <c r="D8" i="7" s="1"/>
  <c r="F8" i="7" a="1"/>
  <c r="F8" i="7" s="1"/>
  <c r="H8" i="7" a="1"/>
  <c r="H8" i="7" s="1"/>
  <c r="B9" i="7" a="1"/>
  <c r="B9" i="7" s="1"/>
  <c r="D9" i="7" a="1"/>
  <c r="D9" i="7" s="1"/>
  <c r="F9" i="7" a="1"/>
  <c r="F9" i="7" s="1"/>
  <c r="H9" i="7" a="1"/>
  <c r="H9" i="7" s="1"/>
  <c r="B10" i="7" a="1"/>
  <c r="B10" i="7" s="1"/>
  <c r="D10" i="7" a="1"/>
  <c r="D10" i="7" s="1"/>
  <c r="F10" i="7" a="1"/>
  <c r="F10" i="7" s="1"/>
  <c r="H10" i="7" a="1"/>
  <c r="H10" i="7" s="1"/>
  <c r="B11" i="7" a="1"/>
  <c r="B11" i="7" s="1"/>
  <c r="D11" i="7" a="1"/>
  <c r="D11" i="7" s="1"/>
  <c r="F11" i="7" a="1"/>
  <c r="F11" i="7" s="1"/>
  <c r="H11" i="7" a="1"/>
  <c r="H11" i="7" s="1"/>
  <c r="B12" i="7" a="1"/>
  <c r="B12" i="7" s="1"/>
  <c r="D12" i="7" a="1"/>
  <c r="D12" i="7" s="1"/>
  <c r="F12" i="7" a="1"/>
  <c r="F12" i="7" s="1"/>
  <c r="H12" i="7" a="1"/>
  <c r="H12" i="7" s="1"/>
  <c r="B13" i="7" a="1"/>
  <c r="B13" i="7" s="1"/>
  <c r="D13" i="7" a="1"/>
  <c r="D13" i="7" s="1"/>
  <c r="F13" i="7" a="1"/>
  <c r="F13" i="7" s="1"/>
  <c r="H13" i="7" a="1"/>
  <c r="H13" i="7" s="1"/>
  <c r="B14" i="7" a="1"/>
  <c r="B14" i="7" s="1"/>
  <c r="D14" i="7" a="1"/>
  <c r="D14" i="7" s="1"/>
  <c r="F14" i="7" a="1"/>
  <c r="F14" i="7" s="1"/>
  <c r="H14" i="7" a="1"/>
  <c r="H14" i="7" s="1"/>
  <c r="B15" i="7" a="1"/>
  <c r="B15" i="7" s="1"/>
  <c r="D15" i="7" a="1"/>
  <c r="D15" i="7" s="1"/>
  <c r="F15" i="7" a="1"/>
  <c r="F15" i="7" s="1"/>
  <c r="H15" i="7" a="1"/>
  <c r="H15" i="7" s="1"/>
  <c r="B16" i="7" a="1"/>
  <c r="B16" i="7" s="1"/>
  <c r="D16" i="7" a="1"/>
  <c r="D16" i="7" s="1"/>
  <c r="F16" i="7" a="1"/>
  <c r="F16" i="7" s="1"/>
  <c r="H16" i="7" a="1"/>
  <c r="H16" i="7" s="1"/>
  <c r="B17" i="7" a="1"/>
  <c r="B17" i="7" s="1"/>
  <c r="D17" i="7" a="1"/>
  <c r="D17" i="7" s="1"/>
  <c r="F17" i="7" a="1"/>
  <c r="F17" i="7" s="1"/>
  <c r="H17" i="7" a="1"/>
  <c r="H17" i="7" s="1"/>
  <c r="B18" i="7" a="1"/>
  <c r="B18" i="7" s="1"/>
  <c r="D18" i="7" a="1"/>
  <c r="D18" i="7" s="1"/>
  <c r="F18" i="7" a="1"/>
  <c r="F18" i="7" s="1"/>
  <c r="H18" i="7" a="1"/>
  <c r="H18" i="7" s="1"/>
  <c r="B19" i="7" a="1"/>
  <c r="B19" i="7" s="1"/>
  <c r="D19" i="7" a="1"/>
  <c r="D19" i="7" s="1"/>
  <c r="F19" i="7" a="1"/>
  <c r="F19" i="7" s="1"/>
  <c r="H19" i="7" a="1"/>
  <c r="H19" i="7" s="1"/>
  <c r="B20" i="7" a="1"/>
  <c r="B20" i="7" s="1"/>
  <c r="D20" i="7" a="1"/>
  <c r="D20" i="7" s="1"/>
  <c r="F20" i="7" a="1"/>
  <c r="F20" i="7" s="1"/>
  <c r="H20" i="7" a="1"/>
  <c r="H20" i="7" s="1"/>
  <c r="B21" i="7" a="1"/>
  <c r="B21" i="7" s="1"/>
  <c r="D21" i="7" a="1"/>
  <c r="D21" i="7" s="1"/>
  <c r="F21" i="7" a="1"/>
  <c r="F21" i="7" s="1"/>
  <c r="H21" i="7" a="1"/>
  <c r="H21" i="7" s="1"/>
  <c r="B22" i="7" a="1"/>
  <c r="B22" i="7" s="1"/>
  <c r="D22" i="7" a="1"/>
  <c r="D22" i="7" s="1"/>
  <c r="F22" i="7" a="1"/>
  <c r="F22" i="7" s="1"/>
  <c r="H22" i="7" a="1"/>
  <c r="H22" i="7" s="1"/>
  <c r="B23" i="7" a="1"/>
  <c r="B23" i="7" s="1"/>
  <c r="D23" i="7" a="1"/>
  <c r="D23" i="7" s="1"/>
  <c r="F23" i="7" a="1"/>
  <c r="F23" i="7" s="1"/>
  <c r="H23" i="7" a="1"/>
  <c r="H23" i="7" s="1"/>
  <c r="B24" i="7" a="1"/>
  <c r="B24" i="7" s="1"/>
  <c r="D24" i="7" a="1"/>
  <c r="D24" i="7" s="1"/>
  <c r="F24" i="7" a="1"/>
  <c r="F24" i="7" s="1"/>
  <c r="H24" i="7" a="1"/>
  <c r="H24" i="7" s="1"/>
  <c r="B25" i="7" a="1"/>
  <c r="B25" i="7" s="1"/>
  <c r="D25" i="7" a="1"/>
  <c r="D25" i="7" s="1"/>
  <c r="F25" i="7" a="1"/>
  <c r="F25" i="7" s="1"/>
  <c r="H25" i="7" a="1"/>
  <c r="H25" i="7" s="1"/>
  <c r="B26" i="7" a="1"/>
  <c r="B26" i="7" s="1"/>
  <c r="D26" i="7" a="1"/>
  <c r="D26" i="7" s="1"/>
  <c r="F26" i="7" a="1"/>
  <c r="F26" i="7" s="1"/>
  <c r="H26" i="7" a="1"/>
  <c r="H26" i="7" s="1"/>
  <c r="B27" i="7" a="1"/>
  <c r="B27" i="7" s="1"/>
  <c r="D27" i="7" a="1"/>
  <c r="D27" i="7" s="1"/>
  <c r="F27" i="7" a="1"/>
  <c r="F27" i="7" s="1"/>
  <c r="H27" i="7" a="1"/>
  <c r="H27" i="7" s="1"/>
  <c r="B28" i="7" a="1"/>
  <c r="B28" i="7" s="1"/>
  <c r="D28" i="7" a="1"/>
  <c r="D28" i="7" s="1"/>
  <c r="F28" i="7" a="1"/>
  <c r="F28" i="7" s="1"/>
  <c r="H28" i="7" a="1"/>
  <c r="H28" i="7" s="1"/>
  <c r="B29" i="7" a="1"/>
  <c r="B29" i="7" s="1"/>
  <c r="D29" i="7" a="1"/>
  <c r="D29" i="7" s="1"/>
  <c r="F29" i="7" a="1"/>
  <c r="F29" i="7" s="1"/>
  <c r="H29" i="7" a="1"/>
  <c r="H29" i="7" s="1"/>
  <c r="B30" i="7" a="1"/>
  <c r="B30" i="7" s="1"/>
  <c r="D30" i="7" a="1"/>
  <c r="D30" i="7" s="1"/>
  <c r="F30" i="7" a="1"/>
  <c r="F30" i="7" s="1"/>
  <c r="H30" i="7" a="1"/>
  <c r="H30" i="7" s="1"/>
  <c r="B31" i="7" a="1"/>
  <c r="B31" i="7" s="1"/>
  <c r="D31" i="7" a="1"/>
  <c r="D31" i="7" s="1"/>
  <c r="F31" i="7" a="1"/>
  <c r="F31" i="7" s="1"/>
  <c r="H31" i="7" a="1"/>
  <c r="H31" i="7" s="1"/>
  <c r="B32" i="7" a="1"/>
  <c r="B32" i="7" s="1"/>
  <c r="D32" i="7" a="1"/>
  <c r="D32" i="7" s="1"/>
  <c r="F32" i="7" a="1"/>
  <c r="F32" i="7" s="1"/>
  <c r="H32" i="7" a="1"/>
  <c r="H32" i="7" s="1"/>
  <c r="B33" i="7" a="1"/>
  <c r="B33" i="7" s="1"/>
  <c r="D33" i="7" a="1"/>
  <c r="D33" i="7" s="1"/>
  <c r="F33" i="7" a="1"/>
  <c r="F33" i="7" s="1"/>
  <c r="H33" i="7" a="1"/>
  <c r="H33" i="7" s="1"/>
  <c r="B34" i="7" a="1"/>
  <c r="B34" i="7" s="1"/>
  <c r="D34" i="7" a="1"/>
  <c r="D34" i="7" s="1"/>
  <c r="F34" i="7" a="1"/>
  <c r="F34" i="7" s="1"/>
  <c r="H34" i="7" a="1"/>
  <c r="H34" i="7" s="1"/>
  <c r="B35" i="7" a="1"/>
  <c r="B35" i="7" s="1"/>
  <c r="D35" i="7" a="1"/>
  <c r="D35" i="7" s="1"/>
  <c r="F35" i="7" a="1"/>
  <c r="F35" i="7" s="1"/>
  <c r="H35" i="7" a="1"/>
  <c r="H35" i="7" s="1"/>
  <c r="B36" i="7" a="1"/>
  <c r="B36" i="7" s="1"/>
  <c r="D36" i="7" a="1"/>
  <c r="D36" i="7" s="1"/>
  <c r="F36" i="7" a="1"/>
  <c r="F36" i="7" s="1"/>
  <c r="H36" i="7" a="1"/>
  <c r="H36" i="7" s="1"/>
  <c r="B37" i="7" a="1"/>
  <c r="B37" i="7" s="1"/>
  <c r="D37" i="7" a="1"/>
  <c r="D37" i="7" s="1"/>
  <c r="F37" i="7" a="1"/>
  <c r="F37" i="7" s="1"/>
  <c r="H37" i="7" a="1"/>
  <c r="H37" i="7" s="1"/>
  <c r="B38" i="7" a="1"/>
  <c r="B38" i="7" s="1"/>
  <c r="D38" i="7" a="1"/>
  <c r="D38" i="7" s="1"/>
  <c r="F38" i="7" a="1"/>
  <c r="F38" i="7" s="1"/>
  <c r="H38" i="7" a="1"/>
  <c r="H38" i="7" s="1"/>
  <c r="B39" i="7" a="1"/>
  <c r="B39" i="7" s="1"/>
  <c r="D39" i="7" a="1"/>
  <c r="D39" i="7" s="1"/>
  <c r="F39" i="7" a="1"/>
  <c r="F39" i="7" s="1"/>
  <c r="H39" i="7" a="1"/>
  <c r="H39" i="7" s="1"/>
  <c r="B40" i="7" a="1"/>
  <c r="B40" i="7" s="1"/>
  <c r="D40" i="7" a="1"/>
  <c r="D40" i="7" s="1"/>
  <c r="F40" i="7" a="1"/>
  <c r="F40" i="7" s="1"/>
  <c r="H40" i="7" a="1"/>
  <c r="H40" i="7" s="1"/>
  <c r="B41" i="7" a="1"/>
  <c r="B41" i="7" s="1"/>
  <c r="D41" i="7" a="1"/>
  <c r="D41" i="7" s="1"/>
  <c r="F41" i="7" a="1"/>
  <c r="F41" i="7" s="1"/>
  <c r="H41" i="7" a="1"/>
  <c r="H41" i="7" s="1"/>
  <c r="B42" i="7" a="1"/>
  <c r="B42" i="7" s="1"/>
  <c r="D42" i="7" a="1"/>
  <c r="D42" i="7" s="1"/>
  <c r="F42" i="7" a="1"/>
  <c r="F42" i="7" s="1"/>
  <c r="H42" i="7" a="1"/>
  <c r="H42" i="7" s="1"/>
  <c r="B43" i="7" a="1"/>
  <c r="B43" i="7" s="1"/>
  <c r="D43" i="7" a="1"/>
  <c r="D43" i="7" s="1"/>
  <c r="F43" i="7" a="1"/>
  <c r="F43" i="7" s="1"/>
  <c r="H43" i="7" a="1"/>
  <c r="H43" i="7" s="1"/>
  <c r="B44" i="7" a="1"/>
  <c r="B44" i="7" s="1"/>
  <c r="D44" i="7" a="1"/>
  <c r="D44" i="7" s="1"/>
  <c r="F44" i="7" a="1"/>
  <c r="F44" i="7" s="1"/>
  <c r="H44" i="7" a="1"/>
  <c r="H44" i="7" s="1"/>
  <c r="B45" i="7" a="1"/>
  <c r="B45" i="7" s="1"/>
  <c r="D45" i="7" a="1"/>
  <c r="D45" i="7" s="1"/>
  <c r="F45" i="7" a="1"/>
  <c r="F45" i="7" s="1"/>
  <c r="H45" i="7" a="1"/>
  <c r="H45" i="7" s="1"/>
  <c r="B46" i="7" a="1"/>
  <c r="B46" i="7" s="1"/>
  <c r="D46" i="7" a="1"/>
  <c r="D46" i="7" s="1"/>
  <c r="F46" i="7" a="1"/>
  <c r="F46" i="7" s="1"/>
  <c r="H46" i="7" a="1"/>
  <c r="H46" i="7" s="1"/>
  <c r="B47" i="7" a="1"/>
  <c r="B47" i="7" s="1"/>
  <c r="D47" i="7" a="1"/>
  <c r="D47" i="7" s="1"/>
  <c r="F47" i="7" a="1"/>
  <c r="F47" i="7" s="1"/>
  <c r="H47" i="7" a="1"/>
  <c r="H47" i="7" s="1"/>
  <c r="B48" i="7" a="1"/>
  <c r="B48" i="7" s="1"/>
  <c r="D48" i="7" a="1"/>
  <c r="D48" i="7" s="1"/>
  <c r="F48" i="7" a="1"/>
  <c r="F48" i="7" s="1"/>
  <c r="H48" i="7" a="1"/>
  <c r="H48" i="7" s="1"/>
  <c r="B49" i="7" a="1"/>
  <c r="B49" i="7" s="1"/>
  <c r="D49" i="7" a="1"/>
  <c r="D49" i="7" s="1"/>
  <c r="F49" i="7" a="1"/>
  <c r="F49" i="7" s="1"/>
  <c r="H49" i="7" a="1"/>
  <c r="H49" i="7" s="1"/>
  <c r="B50" i="7" a="1"/>
  <c r="B50" i="7" s="1"/>
  <c r="D50" i="7" a="1"/>
  <c r="D50" i="7" s="1"/>
  <c r="F50" i="7" a="1"/>
  <c r="F50" i="7" s="1"/>
  <c r="H50" i="7" a="1"/>
  <c r="H50" i="7" s="1"/>
  <c r="B51" i="7" a="1"/>
  <c r="B51" i="7" s="1"/>
  <c r="D51" i="7" a="1"/>
  <c r="D51" i="7" s="1"/>
  <c r="F51" i="7" a="1"/>
  <c r="F51" i="7" s="1"/>
  <c r="H51" i="7" a="1"/>
  <c r="H51" i="7" s="1"/>
  <c r="B52" i="7" a="1"/>
  <c r="B52" i="7" s="1"/>
  <c r="D52" i="7" a="1"/>
  <c r="D52" i="7" s="1"/>
  <c r="F52" i="7" a="1"/>
  <c r="F52" i="7" s="1"/>
  <c r="H52" i="7" a="1"/>
  <c r="H52" i="7" s="1"/>
  <c r="B53" i="7" a="1"/>
  <c r="B53" i="7" s="1"/>
  <c r="D53" i="7" a="1"/>
  <c r="D53" i="7" s="1"/>
  <c r="F53" i="7" a="1"/>
  <c r="F53" i="7" s="1"/>
  <c r="H53" i="7" a="1"/>
  <c r="H53" i="7" s="1"/>
  <c r="B54" i="7" a="1"/>
  <c r="B54" i="7" s="1"/>
  <c r="D54" i="7" a="1"/>
  <c r="D54" i="7" s="1"/>
  <c r="F54" i="7" a="1"/>
  <c r="F54" i="7" s="1"/>
  <c r="H54" i="7" a="1"/>
  <c r="H54" i="7" s="1"/>
  <c r="B55" i="7" a="1"/>
  <c r="B55" i="7" s="1"/>
  <c r="D55" i="7" a="1"/>
  <c r="D55" i="7" s="1"/>
  <c r="F55" i="7" a="1"/>
  <c r="F55" i="7" s="1"/>
  <c r="H55" i="7" a="1"/>
  <c r="H55" i="7" s="1"/>
  <c r="B56" i="7" a="1"/>
  <c r="B56" i="7" s="1"/>
  <c r="D56" i="7" a="1"/>
  <c r="D56" i="7" s="1"/>
  <c r="F56" i="7" a="1"/>
  <c r="F56" i="7" s="1"/>
  <c r="H56" i="7" a="1"/>
  <c r="H56" i="7" s="1"/>
  <c r="B57" i="7" a="1"/>
  <c r="B57" i="7" s="1"/>
  <c r="D57" i="7" a="1"/>
  <c r="D57" i="7" s="1"/>
  <c r="F57" i="7" a="1"/>
  <c r="F57" i="7" s="1"/>
  <c r="H57" i="7" a="1"/>
  <c r="H57" i="7" s="1"/>
  <c r="B58" i="7" a="1"/>
  <c r="B58" i="7" s="1"/>
  <c r="D58" i="7" a="1"/>
  <c r="D58" i="7" s="1"/>
  <c r="F58" i="7" a="1"/>
  <c r="F58" i="7" s="1"/>
  <c r="H58" i="7" a="1"/>
  <c r="H58" i="7" s="1"/>
  <c r="B59" i="7" a="1"/>
  <c r="B59" i="7" s="1"/>
  <c r="D59" i="7" a="1"/>
  <c r="D59" i="7" s="1"/>
  <c r="F59" i="7" a="1"/>
  <c r="F59" i="7" s="1"/>
  <c r="H59" i="7" a="1"/>
  <c r="H59" i="7" s="1"/>
  <c r="B60" i="7" a="1"/>
  <c r="B60" i="7" s="1"/>
  <c r="D60" i="7" a="1"/>
  <c r="D60" i="7" s="1"/>
  <c r="F60" i="7" a="1"/>
  <c r="F60" i="7" s="1"/>
  <c r="H60" i="7" a="1"/>
  <c r="H60" i="7" s="1"/>
  <c r="B61" i="7" a="1"/>
  <c r="B61" i="7" s="1"/>
  <c r="D61" i="7" a="1"/>
  <c r="D61" i="7" s="1"/>
  <c r="F61" i="7" a="1"/>
  <c r="F61" i="7" s="1"/>
  <c r="H61" i="7" a="1"/>
  <c r="H61" i="7" s="1"/>
  <c r="B62" i="7" a="1"/>
  <c r="B62" i="7" s="1"/>
  <c r="D62" i="7" a="1"/>
  <c r="D62" i="7" s="1"/>
  <c r="F62" i="7" a="1"/>
  <c r="F62" i="7" s="1"/>
  <c r="H62" i="7" a="1"/>
  <c r="H62" i="7" s="1"/>
  <c r="B63" i="7" a="1"/>
  <c r="B63" i="7" s="1"/>
  <c r="D63" i="7" a="1"/>
  <c r="D63" i="7" s="1"/>
  <c r="F63" i="7" a="1"/>
  <c r="F63" i="7" s="1"/>
  <c r="H63" i="7" a="1"/>
  <c r="H63" i="7" s="1"/>
  <c r="B64" i="7" a="1"/>
  <c r="B64" i="7" s="1"/>
  <c r="D64" i="7" a="1"/>
  <c r="D64" i="7" s="1"/>
  <c r="F64" i="7" a="1"/>
  <c r="F64" i="7" s="1"/>
  <c r="H64" i="7" a="1"/>
  <c r="H64" i="7" s="1"/>
  <c r="B65" i="7" a="1"/>
  <c r="B65" i="7" s="1"/>
  <c r="D65" i="7" a="1"/>
  <c r="D65" i="7" s="1"/>
  <c r="F65" i="7" a="1"/>
  <c r="F65" i="7" s="1"/>
  <c r="H65" i="7" a="1"/>
  <c r="H65" i="7" s="1"/>
  <c r="B66" i="7" a="1"/>
  <c r="B66" i="7" s="1"/>
  <c r="D66" i="7" a="1"/>
  <c r="D66" i="7" s="1"/>
  <c r="F66" i="7" a="1"/>
  <c r="F66" i="7" s="1"/>
  <c r="H66" i="7" a="1"/>
  <c r="H66" i="7" s="1"/>
  <c r="B67" i="7" a="1"/>
  <c r="B67" i="7" s="1"/>
  <c r="D67" i="7" a="1"/>
  <c r="D67" i="7" s="1"/>
  <c r="F67" i="7" a="1"/>
  <c r="F67" i="7" s="1"/>
  <c r="H67" i="7" a="1"/>
  <c r="H67" i="7" s="1"/>
  <c r="B68" i="7" a="1"/>
  <c r="B68" i="7" s="1"/>
  <c r="D68" i="7" a="1"/>
  <c r="D68" i="7" s="1"/>
  <c r="F68" i="7" a="1"/>
  <c r="F68" i="7" s="1"/>
  <c r="H68" i="7" a="1"/>
  <c r="H68" i="7" s="1"/>
  <c r="B69" i="7" a="1"/>
  <c r="B69" i="7" s="1"/>
  <c r="D69" i="7" a="1"/>
  <c r="D69" i="7" s="1"/>
  <c r="F69" i="7" a="1"/>
  <c r="F69" i="7" s="1"/>
  <c r="H69" i="7" a="1"/>
  <c r="H69" i="7" s="1"/>
  <c r="B70" i="7" a="1"/>
  <c r="B70" i="7" s="1"/>
  <c r="D70" i="7" a="1"/>
  <c r="D70" i="7" s="1"/>
  <c r="F70" i="7" a="1"/>
  <c r="F70" i="7" s="1"/>
  <c r="H70" i="7" a="1"/>
  <c r="H70" i="7" s="1"/>
  <c r="B71" i="7" a="1"/>
  <c r="B71" i="7" s="1"/>
  <c r="D71" i="7" a="1"/>
  <c r="D71" i="7" s="1"/>
  <c r="F71" i="7" a="1"/>
  <c r="F71" i="7" s="1"/>
  <c r="H71" i="7" a="1"/>
  <c r="H71" i="7" s="1"/>
  <c r="B72" i="7" a="1"/>
  <c r="B72" i="7" s="1"/>
  <c r="D72" i="7" a="1"/>
  <c r="D72" i="7" s="1"/>
  <c r="F72" i="7" a="1"/>
  <c r="F72" i="7" s="1"/>
  <c r="H72" i="7" a="1"/>
  <c r="H72" i="7" s="1"/>
  <c r="B73" i="7" a="1"/>
  <c r="B73" i="7" s="1"/>
  <c r="D73" i="7" a="1"/>
  <c r="D73" i="7" s="1"/>
  <c r="F73" i="7" a="1"/>
  <c r="F73" i="7" s="1"/>
  <c r="H73" i="7" a="1"/>
  <c r="H73" i="7" s="1"/>
  <c r="B74" i="7" a="1"/>
  <c r="B74" i="7" s="1"/>
  <c r="D74" i="7" a="1"/>
  <c r="D74" i="7" s="1"/>
  <c r="F74" i="7" a="1"/>
  <c r="F74" i="7" s="1"/>
  <c r="H74" i="7" a="1"/>
  <c r="H74" i="7" s="1"/>
  <c r="B75" i="7" a="1"/>
  <c r="B75" i="7" s="1"/>
  <c r="D75" i="7" a="1"/>
  <c r="D75" i="7" s="1"/>
  <c r="F75" i="7" a="1"/>
  <c r="F75" i="7" s="1"/>
  <c r="H75" i="7" a="1"/>
  <c r="H75" i="7" s="1"/>
  <c r="B76" i="7" a="1"/>
  <c r="B76" i="7" s="1"/>
  <c r="D76" i="7" a="1"/>
  <c r="D76" i="7" s="1"/>
  <c r="F76" i="7" a="1"/>
  <c r="F76" i="7" s="1"/>
  <c r="H76" i="7" a="1"/>
  <c r="H76" i="7" s="1"/>
  <c r="B77" i="7" a="1"/>
  <c r="B77" i="7" s="1"/>
  <c r="D77" i="7" a="1"/>
  <c r="D77" i="7" s="1"/>
  <c r="F77" i="7" a="1"/>
  <c r="F77" i="7" s="1"/>
  <c r="H77" i="7" a="1"/>
  <c r="H77" i="7" s="1"/>
  <c r="B78" i="7" a="1"/>
  <c r="B78" i="7" s="1"/>
  <c r="D78" i="7" a="1"/>
  <c r="D78" i="7" s="1"/>
  <c r="F78" i="7" a="1"/>
  <c r="F78" i="7" s="1"/>
  <c r="H78" i="7" a="1"/>
  <c r="H78" i="7" s="1"/>
  <c r="B79" i="7" a="1"/>
  <c r="B79" i="7" s="1"/>
  <c r="D79" i="7" a="1"/>
  <c r="D79" i="7" s="1"/>
  <c r="F79" i="7" a="1"/>
  <c r="F79" i="7" s="1"/>
  <c r="H79" i="7" a="1"/>
  <c r="H79" i="7" s="1"/>
  <c r="B80" i="7" a="1"/>
  <c r="B80" i="7" s="1"/>
  <c r="D80" i="7" a="1"/>
  <c r="D80" i="7" s="1"/>
  <c r="F80" i="7" a="1"/>
  <c r="F80" i="7" s="1"/>
  <c r="H80" i="7" a="1"/>
  <c r="H80" i="7" s="1"/>
  <c r="B81" i="7" a="1"/>
  <c r="B81" i="7" s="1"/>
  <c r="D81" i="7" a="1"/>
  <c r="D81" i="7" s="1"/>
  <c r="F81" i="7" a="1"/>
  <c r="F81" i="7" s="1"/>
  <c r="H81" i="7" a="1"/>
  <c r="H81" i="7" s="1"/>
  <c r="B82" i="7" a="1"/>
  <c r="B82" i="7" s="1"/>
  <c r="D82" i="7" a="1"/>
  <c r="D82" i="7" s="1"/>
  <c r="F82" i="7" a="1"/>
  <c r="F82" i="7" s="1"/>
  <c r="H82" i="7" a="1"/>
  <c r="H82" i="7" s="1"/>
  <c r="B83" i="7" a="1"/>
  <c r="B83" i="7" s="1"/>
  <c r="D83" i="7" a="1"/>
  <c r="D83" i="7" s="1"/>
  <c r="F83" i="7" a="1"/>
  <c r="F83" i="7" s="1"/>
  <c r="H83" i="7" a="1"/>
  <c r="H83" i="7" s="1"/>
  <c r="B84" i="7" a="1"/>
  <c r="B84" i="7" s="1"/>
  <c r="D84" i="7" a="1"/>
  <c r="D84" i="7" s="1"/>
  <c r="F84" i="7" a="1"/>
  <c r="F84" i="7" s="1"/>
  <c r="H84" i="7" a="1"/>
  <c r="H84" i="7" s="1"/>
  <c r="B85" i="7" a="1"/>
  <c r="B85" i="7" s="1"/>
  <c r="D85" i="7" a="1"/>
  <c r="D85" i="7" s="1"/>
  <c r="F85" i="7" a="1"/>
  <c r="F85" i="7" s="1"/>
  <c r="H85" i="7" a="1"/>
  <c r="H85" i="7" s="1"/>
  <c r="B86" i="7" a="1"/>
  <c r="B86" i="7" s="1"/>
  <c r="D86" i="7" a="1"/>
  <c r="D86" i="7" s="1"/>
  <c r="F86" i="7" a="1"/>
  <c r="F86" i="7" s="1"/>
  <c r="H86" i="7" a="1"/>
  <c r="H86" i="7" s="1"/>
  <c r="B87" i="7" a="1"/>
  <c r="B87" i="7" s="1"/>
  <c r="D87" i="7" a="1"/>
  <c r="D87" i="7" s="1"/>
  <c r="F87" i="7" a="1"/>
  <c r="F87" i="7" s="1"/>
  <c r="H87" i="7" a="1"/>
  <c r="H87" i="7" s="1"/>
  <c r="B88" i="7" a="1"/>
  <c r="B88" i="7" s="1"/>
  <c r="D88" i="7" a="1"/>
  <c r="D88" i="7" s="1"/>
  <c r="F88" i="7" a="1"/>
  <c r="F88" i="7" s="1"/>
  <c r="H88" i="7" a="1"/>
  <c r="H88" i="7" s="1"/>
  <c r="B89" i="7" a="1"/>
  <c r="B89" i="7" s="1"/>
  <c r="D89" i="7" a="1"/>
  <c r="D89" i="7" s="1"/>
  <c r="F89" i="7" a="1"/>
  <c r="F89" i="7" s="1"/>
  <c r="H89" i="7" a="1"/>
  <c r="H89" i="7" s="1"/>
  <c r="B90" i="7" a="1"/>
  <c r="B90" i="7" s="1"/>
  <c r="D90" i="7" a="1"/>
  <c r="D90" i="7" s="1"/>
  <c r="F90" i="7" a="1"/>
  <c r="F90" i="7" s="1"/>
  <c r="H90" i="7" a="1"/>
  <c r="H90" i="7" s="1"/>
  <c r="B91" i="7" a="1"/>
  <c r="B91" i="7" s="1"/>
  <c r="D91" i="7" a="1"/>
  <c r="D91" i="7" s="1"/>
  <c r="F91" i="7" a="1"/>
  <c r="F91" i="7" s="1"/>
  <c r="H91" i="7" a="1"/>
  <c r="H91" i="7" s="1"/>
  <c r="B92" i="7" a="1"/>
  <c r="B92" i="7" s="1"/>
  <c r="D92" i="7" a="1"/>
  <c r="D92" i="7" s="1"/>
  <c r="F92" i="7" a="1"/>
  <c r="F92" i="7" s="1"/>
  <c r="H92" i="7" a="1"/>
  <c r="H92" i="7" s="1"/>
  <c r="B93" i="7" a="1"/>
  <c r="B93" i="7" s="1"/>
  <c r="D93" i="7" a="1"/>
  <c r="D93" i="7" s="1"/>
  <c r="F93" i="7" a="1"/>
  <c r="F93" i="7" s="1"/>
  <c r="H93" i="7" a="1"/>
  <c r="H93" i="7" s="1"/>
  <c r="B94" i="7" a="1"/>
  <c r="B94" i="7" s="1"/>
  <c r="D94" i="7" a="1"/>
  <c r="D94" i="7" s="1"/>
  <c r="F94" i="7" a="1"/>
  <c r="F94" i="7" s="1"/>
  <c r="H94" i="7" a="1"/>
  <c r="H94" i="7" s="1"/>
  <c r="B95" i="7" a="1"/>
  <c r="B95" i="7" s="1"/>
  <c r="D95" i="7" a="1"/>
  <c r="D95" i="7" s="1"/>
  <c r="F95" i="7" a="1"/>
  <c r="F95" i="7" s="1"/>
  <c r="H95" i="7" a="1"/>
  <c r="H95" i="7" s="1"/>
  <c r="B96" i="7" a="1"/>
  <c r="B96" i="7" s="1"/>
  <c r="D96" i="7" a="1"/>
  <c r="D96" i="7" s="1"/>
  <c r="F96" i="7" a="1"/>
  <c r="F96" i="7" s="1"/>
  <c r="H96" i="7" a="1"/>
  <c r="H96" i="7" s="1"/>
  <c r="B97" i="7" a="1"/>
  <c r="B97" i="7" s="1"/>
  <c r="D97" i="7" a="1"/>
  <c r="D97" i="7" s="1"/>
  <c r="F97" i="7" a="1"/>
  <c r="F97" i="7" s="1"/>
  <c r="H97" i="7" a="1"/>
  <c r="H97" i="7" s="1"/>
  <c r="B98" i="7" a="1"/>
  <c r="B98" i="7" s="1"/>
  <c r="D98" i="7" a="1"/>
  <c r="D98" i="7" s="1"/>
  <c r="F98" i="7" a="1"/>
  <c r="F98" i="7" s="1"/>
  <c r="H98" i="7" a="1"/>
  <c r="H98" i="7" s="1"/>
  <c r="B99" i="7" a="1"/>
  <c r="B99" i="7" s="1"/>
  <c r="D99" i="7" a="1"/>
  <c r="D99" i="7" s="1"/>
  <c r="F99" i="7" a="1"/>
  <c r="F99" i="7" s="1"/>
  <c r="H99" i="7" a="1"/>
  <c r="H99" i="7" s="1"/>
  <c r="B100" i="7" a="1"/>
  <c r="B100" i="7" s="1"/>
  <c r="D100" i="7" a="1"/>
  <c r="D100" i="7" s="1"/>
  <c r="F100" i="7" a="1"/>
  <c r="F100" i="7" s="1"/>
  <c r="H100" i="7" a="1"/>
  <c r="H100" i="7" s="1"/>
  <c r="C2" i="6"/>
  <c r="E2" i="6" s="1"/>
  <c r="C3" i="6"/>
  <c r="C4" i="6"/>
  <c r="H13" i="1" a="1"/>
  <c r="H13" i="1" s="1"/>
  <c r="B3" i="1" a="1"/>
  <c r="B3" i="1" s="1"/>
  <c r="C4" i="3"/>
  <c r="C3" i="3"/>
  <c r="C2" i="3"/>
  <c r="E2" i="3" s="1"/>
  <c r="H4" i="1" a="1"/>
  <c r="H4" i="1" s="1"/>
  <c r="H5" i="1" a="1"/>
  <c r="H5" i="1" s="1"/>
  <c r="H6" i="1" a="1"/>
  <c r="H6" i="1" s="1"/>
  <c r="H7" i="1" a="1"/>
  <c r="H7" i="1" s="1"/>
  <c r="H8" i="1" a="1"/>
  <c r="H8" i="1" s="1"/>
  <c r="H9" i="1" a="1"/>
  <c r="H9" i="1" s="1"/>
  <c r="H10" i="1" a="1"/>
  <c r="H10" i="1" s="1"/>
  <c r="H11" i="1" a="1"/>
  <c r="H11" i="1" s="1"/>
  <c r="H12" i="1" a="1"/>
  <c r="H12" i="1" s="1"/>
  <c r="H14" i="1" a="1"/>
  <c r="H14" i="1" s="1"/>
  <c r="H15" i="1" a="1"/>
  <c r="H15" i="1" s="1"/>
  <c r="H16" i="1" a="1"/>
  <c r="H16" i="1" s="1"/>
  <c r="H17" i="1" a="1"/>
  <c r="H17" i="1" s="1"/>
  <c r="H18" i="1" a="1"/>
  <c r="H18" i="1" s="1"/>
  <c r="H19" i="1" a="1"/>
  <c r="H19" i="1" s="1"/>
  <c r="H20" i="1" a="1"/>
  <c r="H20" i="1" s="1"/>
  <c r="H21" i="1" a="1"/>
  <c r="H21" i="1" s="1"/>
  <c r="H22" i="1" a="1"/>
  <c r="H22" i="1" s="1"/>
  <c r="H23" i="1" a="1"/>
  <c r="H23" i="1" s="1"/>
  <c r="H24" i="1" a="1"/>
  <c r="H24" i="1" s="1"/>
  <c r="H25" i="1" a="1"/>
  <c r="H25" i="1" s="1"/>
  <c r="H26" i="1" a="1"/>
  <c r="H26" i="1" s="1"/>
  <c r="H27" i="1" a="1"/>
  <c r="H27" i="1" s="1"/>
  <c r="H28" i="1" a="1"/>
  <c r="H28" i="1" s="1"/>
  <c r="H29" i="1" a="1"/>
  <c r="H29" i="1" s="1"/>
  <c r="H30" i="1" a="1"/>
  <c r="H30" i="1" s="1"/>
  <c r="H31" i="1" a="1"/>
  <c r="H31" i="1" s="1"/>
  <c r="H32" i="1" a="1"/>
  <c r="H32" i="1" s="1"/>
  <c r="H33" i="1" a="1"/>
  <c r="H33" i="1" s="1"/>
  <c r="H34" i="1" a="1"/>
  <c r="H34" i="1" s="1"/>
  <c r="H35" i="1" a="1"/>
  <c r="H35" i="1" s="1"/>
  <c r="H36" i="1" a="1"/>
  <c r="H36" i="1" s="1"/>
  <c r="H37" i="1" a="1"/>
  <c r="H37" i="1" s="1"/>
  <c r="H38" i="1" a="1"/>
  <c r="H38" i="1" s="1"/>
  <c r="H39" i="1" a="1"/>
  <c r="H39" i="1" s="1"/>
  <c r="H40" i="1" a="1"/>
  <c r="H40" i="1" s="1"/>
  <c r="H41" i="1" a="1"/>
  <c r="H41" i="1" s="1"/>
  <c r="H42" i="1" a="1"/>
  <c r="H42" i="1" s="1"/>
  <c r="H43" i="1" a="1"/>
  <c r="H43" i="1" s="1"/>
  <c r="H44" i="1" a="1"/>
  <c r="H44" i="1" s="1"/>
  <c r="H45" i="1" a="1"/>
  <c r="H45" i="1" s="1"/>
  <c r="H46" i="1" a="1"/>
  <c r="H46" i="1" s="1"/>
  <c r="H47" i="1" a="1"/>
  <c r="H47" i="1" s="1"/>
  <c r="H48" i="1" a="1"/>
  <c r="H48" i="1" s="1"/>
  <c r="H49" i="1" a="1"/>
  <c r="H49" i="1" s="1"/>
  <c r="H50" i="1" a="1"/>
  <c r="H50" i="1" s="1"/>
  <c r="H51" i="1" a="1"/>
  <c r="H51" i="1" s="1"/>
  <c r="H52" i="1" a="1"/>
  <c r="H52" i="1" s="1"/>
  <c r="H53" i="1" a="1"/>
  <c r="H53" i="1" s="1"/>
  <c r="H54" i="1" a="1"/>
  <c r="H54" i="1" s="1"/>
  <c r="H55" i="1" a="1"/>
  <c r="H55" i="1" s="1"/>
  <c r="H56" i="1" a="1"/>
  <c r="H56" i="1" s="1"/>
  <c r="H57" i="1" a="1"/>
  <c r="H57" i="1" s="1"/>
  <c r="H58" i="1" a="1"/>
  <c r="H58" i="1" s="1"/>
  <c r="H59" i="1" a="1"/>
  <c r="H59" i="1" s="1"/>
  <c r="H60" i="1" a="1"/>
  <c r="H60" i="1" s="1"/>
  <c r="H61" i="1" a="1"/>
  <c r="H61" i="1" s="1"/>
  <c r="H62" i="1" a="1"/>
  <c r="H62" i="1" s="1"/>
  <c r="H63" i="1" a="1"/>
  <c r="H63" i="1" s="1"/>
  <c r="H64" i="1" a="1"/>
  <c r="H64" i="1" s="1"/>
  <c r="H65" i="1" a="1"/>
  <c r="H65" i="1" s="1"/>
  <c r="H66" i="1" a="1"/>
  <c r="H66" i="1" s="1"/>
  <c r="H67" i="1" a="1"/>
  <c r="H67" i="1" s="1"/>
  <c r="H68" i="1" a="1"/>
  <c r="H68" i="1" s="1"/>
  <c r="H69" i="1" a="1"/>
  <c r="H69" i="1" s="1"/>
  <c r="H70" i="1" a="1"/>
  <c r="H70" i="1" s="1"/>
  <c r="H71" i="1" a="1"/>
  <c r="H71" i="1" s="1"/>
  <c r="H72" i="1" a="1"/>
  <c r="H72" i="1" s="1"/>
  <c r="H73" i="1" a="1"/>
  <c r="H73" i="1" s="1"/>
  <c r="H74" i="1" a="1"/>
  <c r="H74" i="1" s="1"/>
  <c r="H75" i="1" a="1"/>
  <c r="H75" i="1" s="1"/>
  <c r="H76" i="1" a="1"/>
  <c r="H76" i="1" s="1"/>
  <c r="H77" i="1" a="1"/>
  <c r="H77" i="1" s="1"/>
  <c r="H78" i="1" a="1"/>
  <c r="H78" i="1" s="1"/>
  <c r="H79" i="1" a="1"/>
  <c r="H79" i="1" s="1"/>
  <c r="H80" i="1" a="1"/>
  <c r="H80" i="1" s="1"/>
  <c r="H81" i="1" a="1"/>
  <c r="H81" i="1" s="1"/>
  <c r="H82" i="1" a="1"/>
  <c r="H82" i="1" s="1"/>
  <c r="H83" i="1" a="1"/>
  <c r="H83" i="1" s="1"/>
  <c r="H84" i="1" a="1"/>
  <c r="H84" i="1" s="1"/>
  <c r="H85" i="1" a="1"/>
  <c r="H85" i="1" s="1"/>
  <c r="H86" i="1" a="1"/>
  <c r="H86" i="1" s="1"/>
  <c r="H87" i="1" a="1"/>
  <c r="H87" i="1" s="1"/>
  <c r="H88" i="1" a="1"/>
  <c r="H88" i="1" s="1"/>
  <c r="H89" i="1" a="1"/>
  <c r="H89" i="1" s="1"/>
  <c r="H90" i="1" a="1"/>
  <c r="H90" i="1" s="1"/>
  <c r="H91" i="1" a="1"/>
  <c r="H91" i="1" s="1"/>
  <c r="H92" i="1" a="1"/>
  <c r="H92" i="1" s="1"/>
  <c r="H93" i="1" a="1"/>
  <c r="H93" i="1" s="1"/>
  <c r="H94" i="1" a="1"/>
  <c r="H94" i="1" s="1"/>
  <c r="H95" i="1" a="1"/>
  <c r="H95" i="1" s="1"/>
  <c r="H96" i="1" a="1"/>
  <c r="H96" i="1" s="1"/>
  <c r="H97" i="1" a="1"/>
  <c r="H97" i="1" s="1"/>
  <c r="H98" i="1" a="1"/>
  <c r="H98" i="1" s="1"/>
  <c r="H99" i="1" a="1"/>
  <c r="H99" i="1" s="1"/>
  <c r="H100" i="1" a="1"/>
  <c r="H100" i="1" s="1"/>
  <c r="F4" i="1" a="1"/>
  <c r="F4" i="1" s="1"/>
  <c r="F5" i="1" a="1"/>
  <c r="F5" i="1" s="1"/>
  <c r="F6" i="1" a="1"/>
  <c r="F6" i="1" s="1"/>
  <c r="F7" i="1" a="1"/>
  <c r="F7" i="1" s="1"/>
  <c r="F8" i="1" a="1"/>
  <c r="F8" i="1" s="1"/>
  <c r="F9" i="1" a="1"/>
  <c r="F9" i="1" s="1"/>
  <c r="F10" i="1" a="1"/>
  <c r="F10" i="1" s="1"/>
  <c r="F11" i="1" a="1"/>
  <c r="F11" i="1" s="1"/>
  <c r="F12" i="1" a="1"/>
  <c r="F12" i="1" s="1"/>
  <c r="F13" i="1" a="1"/>
  <c r="F13" i="1" s="1"/>
  <c r="F14" i="1" a="1"/>
  <c r="F14" i="1" s="1"/>
  <c r="F15" i="1" a="1"/>
  <c r="F15" i="1" s="1"/>
  <c r="F16" i="1" a="1"/>
  <c r="F16" i="1" s="1"/>
  <c r="F17" i="1" a="1"/>
  <c r="F17" i="1" s="1"/>
  <c r="F18" i="1" a="1"/>
  <c r="F18" i="1" s="1"/>
  <c r="F19" i="1" a="1"/>
  <c r="F19" i="1" s="1"/>
  <c r="F20" i="1" a="1"/>
  <c r="F20" i="1" s="1"/>
  <c r="F21" i="1" a="1"/>
  <c r="F21" i="1" s="1"/>
  <c r="F22" i="1" a="1"/>
  <c r="F22" i="1" s="1"/>
  <c r="F23" i="1" a="1"/>
  <c r="F23" i="1" s="1"/>
  <c r="F24" i="1" a="1"/>
  <c r="F24" i="1" s="1"/>
  <c r="F25" i="1" a="1"/>
  <c r="F25" i="1" s="1"/>
  <c r="F26" i="1" a="1"/>
  <c r="F26" i="1" s="1"/>
  <c r="F27" i="1" a="1"/>
  <c r="F27" i="1" s="1"/>
  <c r="F28" i="1" a="1"/>
  <c r="F28" i="1" s="1"/>
  <c r="F29" i="1" a="1"/>
  <c r="F29" i="1" s="1"/>
  <c r="F30" i="1" a="1"/>
  <c r="F30" i="1" s="1"/>
  <c r="F31" i="1" a="1"/>
  <c r="F31" i="1" s="1"/>
  <c r="F32" i="1" a="1"/>
  <c r="F32" i="1" s="1"/>
  <c r="F33" i="1" a="1"/>
  <c r="F33" i="1" s="1"/>
  <c r="F34" i="1" a="1"/>
  <c r="F34" i="1" s="1"/>
  <c r="F35" i="1" a="1"/>
  <c r="F35" i="1" s="1"/>
  <c r="F36" i="1" a="1"/>
  <c r="F36" i="1" s="1"/>
  <c r="F37" i="1" a="1"/>
  <c r="F37" i="1" s="1"/>
  <c r="F38" i="1" a="1"/>
  <c r="F38" i="1" s="1"/>
  <c r="F39" i="1" a="1"/>
  <c r="F39" i="1" s="1"/>
  <c r="F40" i="1" a="1"/>
  <c r="F40" i="1" s="1"/>
  <c r="F41" i="1" a="1"/>
  <c r="F41" i="1" s="1"/>
  <c r="F42" i="1" a="1"/>
  <c r="F42" i="1" s="1"/>
  <c r="F43" i="1" a="1"/>
  <c r="F43" i="1" s="1"/>
  <c r="F44" i="1" a="1"/>
  <c r="F44" i="1" s="1"/>
  <c r="F45" i="1" a="1"/>
  <c r="F45" i="1" s="1"/>
  <c r="F46" i="1" a="1"/>
  <c r="F46" i="1" s="1"/>
  <c r="F47" i="1" a="1"/>
  <c r="F47" i="1" s="1"/>
  <c r="F48" i="1" a="1"/>
  <c r="F48" i="1" s="1"/>
  <c r="F49" i="1" a="1"/>
  <c r="F49" i="1" s="1"/>
  <c r="F50" i="1" a="1"/>
  <c r="F50" i="1" s="1"/>
  <c r="F51" i="1" a="1"/>
  <c r="F51" i="1" s="1"/>
  <c r="F52" i="1" a="1"/>
  <c r="F52" i="1" s="1"/>
  <c r="F53" i="1" a="1"/>
  <c r="F53" i="1" s="1"/>
  <c r="F54" i="1" a="1"/>
  <c r="F54" i="1" s="1"/>
  <c r="F55" i="1" a="1"/>
  <c r="F55" i="1" s="1"/>
  <c r="F56" i="1" a="1"/>
  <c r="F56" i="1" s="1"/>
  <c r="F57" i="1" a="1"/>
  <c r="F57" i="1" s="1"/>
  <c r="F58" i="1" a="1"/>
  <c r="F58" i="1" s="1"/>
  <c r="F59" i="1" a="1"/>
  <c r="F59" i="1" s="1"/>
  <c r="F60" i="1" a="1"/>
  <c r="F60" i="1" s="1"/>
  <c r="F61" i="1" a="1"/>
  <c r="F61" i="1" s="1"/>
  <c r="F62" i="1" a="1"/>
  <c r="F62" i="1" s="1"/>
  <c r="F63" i="1" a="1"/>
  <c r="F63" i="1" s="1"/>
  <c r="F64" i="1" a="1"/>
  <c r="F64" i="1" s="1"/>
  <c r="F65" i="1" a="1"/>
  <c r="F65" i="1" s="1"/>
  <c r="F66" i="1" a="1"/>
  <c r="F66" i="1" s="1"/>
  <c r="F67" i="1" a="1"/>
  <c r="F67" i="1" s="1"/>
  <c r="F68" i="1" a="1"/>
  <c r="F68" i="1" s="1"/>
  <c r="F69" i="1" a="1"/>
  <c r="F69" i="1" s="1"/>
  <c r="F70" i="1" a="1"/>
  <c r="F70" i="1" s="1"/>
  <c r="F71" i="1" a="1"/>
  <c r="F71" i="1" s="1"/>
  <c r="F72" i="1" a="1"/>
  <c r="F72" i="1" s="1"/>
  <c r="F73" i="1" a="1"/>
  <c r="F73" i="1" s="1"/>
  <c r="F74" i="1" a="1"/>
  <c r="F74" i="1" s="1"/>
  <c r="F75" i="1" a="1"/>
  <c r="F75" i="1" s="1"/>
  <c r="F76" i="1" a="1"/>
  <c r="F76" i="1" s="1"/>
  <c r="F77" i="1" a="1"/>
  <c r="F77" i="1" s="1"/>
  <c r="F78" i="1" a="1"/>
  <c r="F78" i="1" s="1"/>
  <c r="F79" i="1" a="1"/>
  <c r="F79" i="1" s="1"/>
  <c r="F80" i="1" a="1"/>
  <c r="F80" i="1" s="1"/>
  <c r="F81" i="1" a="1"/>
  <c r="F81" i="1" s="1"/>
  <c r="F82" i="1" a="1"/>
  <c r="F82" i="1" s="1"/>
  <c r="F83" i="1" a="1"/>
  <c r="F83" i="1" s="1"/>
  <c r="F84" i="1" a="1"/>
  <c r="F84" i="1" s="1"/>
  <c r="F85" i="1" a="1"/>
  <c r="F85" i="1" s="1"/>
  <c r="F86" i="1" a="1"/>
  <c r="F86" i="1" s="1"/>
  <c r="F87" i="1" a="1"/>
  <c r="F87" i="1" s="1"/>
  <c r="F88" i="1" a="1"/>
  <c r="F88" i="1" s="1"/>
  <c r="F89" i="1" a="1"/>
  <c r="F89" i="1" s="1"/>
  <c r="F90" i="1" a="1"/>
  <c r="F90" i="1" s="1"/>
  <c r="F91" i="1" a="1"/>
  <c r="F91" i="1" s="1"/>
  <c r="F92" i="1" a="1"/>
  <c r="F92" i="1" s="1"/>
  <c r="F93" i="1" a="1"/>
  <c r="F93" i="1" s="1"/>
  <c r="F94" i="1" a="1"/>
  <c r="F94" i="1" s="1"/>
  <c r="F95" i="1" a="1"/>
  <c r="F95" i="1" s="1"/>
  <c r="F96" i="1" a="1"/>
  <c r="F96" i="1" s="1"/>
  <c r="F97" i="1" a="1"/>
  <c r="F97" i="1" s="1"/>
  <c r="F98" i="1" a="1"/>
  <c r="F98" i="1" s="1"/>
  <c r="F99" i="1" a="1"/>
  <c r="F99" i="1" s="1"/>
  <c r="F100" i="1" a="1"/>
  <c r="F100" i="1" s="1"/>
  <c r="D4" i="1" a="1"/>
  <c r="D4" i="1" s="1"/>
  <c r="D5" i="1" a="1"/>
  <c r="D5" i="1" s="1"/>
  <c r="D6" i="1" a="1"/>
  <c r="D6" i="1" s="1"/>
  <c r="D7" i="1" a="1"/>
  <c r="D7" i="1" s="1"/>
  <c r="D8" i="1" a="1"/>
  <c r="D8" i="1" s="1"/>
  <c r="D9" i="1" a="1"/>
  <c r="D9" i="1" s="1"/>
  <c r="D10" i="1" a="1"/>
  <c r="D10" i="1" s="1"/>
  <c r="D11" i="1" a="1"/>
  <c r="D11" i="1" s="1"/>
  <c r="D12" i="1" a="1"/>
  <c r="D12" i="1" s="1"/>
  <c r="D13" i="1" a="1"/>
  <c r="D13" i="1" s="1"/>
  <c r="D14" i="1" a="1"/>
  <c r="D14" i="1" s="1"/>
  <c r="D15" i="1" a="1"/>
  <c r="D15" i="1" s="1"/>
  <c r="D16" i="1" a="1"/>
  <c r="D16" i="1" s="1"/>
  <c r="D17" i="1" a="1"/>
  <c r="D17" i="1" s="1"/>
  <c r="D18" i="1" a="1"/>
  <c r="D18" i="1" s="1"/>
  <c r="D19" i="1" a="1"/>
  <c r="D19" i="1" s="1"/>
  <c r="D20" i="1" a="1"/>
  <c r="D20" i="1" s="1"/>
  <c r="D21" i="1" a="1"/>
  <c r="D21" i="1" s="1"/>
  <c r="D22" i="1" a="1"/>
  <c r="D22" i="1" s="1"/>
  <c r="D23" i="1" a="1"/>
  <c r="D23" i="1" s="1"/>
  <c r="D24" i="1" a="1"/>
  <c r="D24" i="1" s="1"/>
  <c r="D25" i="1" a="1"/>
  <c r="D25" i="1" s="1"/>
  <c r="D26" i="1" a="1"/>
  <c r="D26" i="1" s="1"/>
  <c r="D27" i="1" a="1"/>
  <c r="D27" i="1" s="1"/>
  <c r="D28" i="1" a="1"/>
  <c r="D28" i="1" s="1"/>
  <c r="D29" i="1" a="1"/>
  <c r="D29" i="1" s="1"/>
  <c r="D30" i="1" a="1"/>
  <c r="D30" i="1" s="1"/>
  <c r="D31" i="1" a="1"/>
  <c r="D31" i="1" s="1"/>
  <c r="D32" i="1" a="1"/>
  <c r="D32" i="1" s="1"/>
  <c r="D33" i="1" a="1"/>
  <c r="D33" i="1" s="1"/>
  <c r="D34" i="1" a="1"/>
  <c r="D34" i="1" s="1"/>
  <c r="D35" i="1" a="1"/>
  <c r="D35" i="1" s="1"/>
  <c r="D36" i="1" a="1"/>
  <c r="D36" i="1" s="1"/>
  <c r="D37" i="1" a="1"/>
  <c r="D37" i="1" s="1"/>
  <c r="D38" i="1" a="1"/>
  <c r="D38" i="1" s="1"/>
  <c r="D39" i="1" a="1"/>
  <c r="D39" i="1" s="1"/>
  <c r="D40" i="1" a="1"/>
  <c r="D40" i="1" s="1"/>
  <c r="D41" i="1" a="1"/>
  <c r="D41" i="1" s="1"/>
  <c r="D42" i="1" a="1"/>
  <c r="D42" i="1" s="1"/>
  <c r="D43" i="1" a="1"/>
  <c r="D43" i="1" s="1"/>
  <c r="D44" i="1" a="1"/>
  <c r="D44" i="1" s="1"/>
  <c r="D45" i="1" a="1"/>
  <c r="D45" i="1" s="1"/>
  <c r="D46" i="1" a="1"/>
  <c r="D46" i="1" s="1"/>
  <c r="D47" i="1" a="1"/>
  <c r="D47" i="1" s="1"/>
  <c r="D48" i="1" a="1"/>
  <c r="D48" i="1" s="1"/>
  <c r="D49" i="1" a="1"/>
  <c r="D49" i="1" s="1"/>
  <c r="D50" i="1" a="1"/>
  <c r="D50" i="1" s="1"/>
  <c r="D51" i="1" a="1"/>
  <c r="D51" i="1" s="1"/>
  <c r="D52" i="1" a="1"/>
  <c r="D52" i="1" s="1"/>
  <c r="D53" i="1" a="1"/>
  <c r="D53" i="1" s="1"/>
  <c r="D54" i="1" a="1"/>
  <c r="D54" i="1" s="1"/>
  <c r="D55" i="1" a="1"/>
  <c r="D55" i="1" s="1"/>
  <c r="D56" i="1" a="1"/>
  <c r="D56" i="1" s="1"/>
  <c r="D57" i="1" a="1"/>
  <c r="D57" i="1" s="1"/>
  <c r="D58" i="1" a="1"/>
  <c r="D58" i="1" s="1"/>
  <c r="D59" i="1" a="1"/>
  <c r="D59" i="1" s="1"/>
  <c r="D60" i="1" a="1"/>
  <c r="D60" i="1" s="1"/>
  <c r="D61" i="1" a="1"/>
  <c r="D61" i="1" s="1"/>
  <c r="D62" i="1" a="1"/>
  <c r="D62" i="1" s="1"/>
  <c r="D63" i="1" a="1"/>
  <c r="D63" i="1" s="1"/>
  <c r="D64" i="1" a="1"/>
  <c r="D64" i="1" s="1"/>
  <c r="D65" i="1" a="1"/>
  <c r="D65" i="1" s="1"/>
  <c r="D66" i="1" a="1"/>
  <c r="D66" i="1" s="1"/>
  <c r="D67" i="1" a="1"/>
  <c r="D67" i="1" s="1"/>
  <c r="D68" i="1" a="1"/>
  <c r="D68" i="1" s="1"/>
  <c r="D69" i="1" a="1"/>
  <c r="D69" i="1" s="1"/>
  <c r="D70" i="1" a="1"/>
  <c r="D70" i="1" s="1"/>
  <c r="D71" i="1" a="1"/>
  <c r="D71" i="1" s="1"/>
  <c r="D72" i="1" a="1"/>
  <c r="D72" i="1" s="1"/>
  <c r="D73" i="1" a="1"/>
  <c r="D73" i="1" s="1"/>
  <c r="D74" i="1" a="1"/>
  <c r="D74" i="1" s="1"/>
  <c r="D75" i="1" a="1"/>
  <c r="D75" i="1" s="1"/>
  <c r="D76" i="1" a="1"/>
  <c r="D76" i="1" s="1"/>
  <c r="D77" i="1" a="1"/>
  <c r="D77" i="1" s="1"/>
  <c r="D78" i="1" a="1"/>
  <c r="D78" i="1" s="1"/>
  <c r="D79" i="1" a="1"/>
  <c r="D79" i="1" s="1"/>
  <c r="D80" i="1" a="1"/>
  <c r="D80" i="1" s="1"/>
  <c r="D81" i="1" a="1"/>
  <c r="D81" i="1" s="1"/>
  <c r="D82" i="1" a="1"/>
  <c r="D82" i="1" s="1"/>
  <c r="D83" i="1" a="1"/>
  <c r="D83" i="1" s="1"/>
  <c r="D84" i="1" a="1"/>
  <c r="D84" i="1" s="1"/>
  <c r="D85" i="1" a="1"/>
  <c r="D85" i="1" s="1"/>
  <c r="D86" i="1" a="1"/>
  <c r="D86" i="1" s="1"/>
  <c r="D87" i="1" a="1"/>
  <c r="D87" i="1" s="1"/>
  <c r="D88" i="1" a="1"/>
  <c r="D88" i="1" s="1"/>
  <c r="D89" i="1" a="1"/>
  <c r="D89" i="1" s="1"/>
  <c r="D90" i="1" a="1"/>
  <c r="D90" i="1" s="1"/>
  <c r="D91" i="1" a="1"/>
  <c r="D91" i="1" s="1"/>
  <c r="D92" i="1" a="1"/>
  <c r="D92" i="1" s="1"/>
  <c r="D93" i="1" a="1"/>
  <c r="D93" i="1" s="1"/>
  <c r="D94" i="1" a="1"/>
  <c r="D94" i="1" s="1"/>
  <c r="D95" i="1" a="1"/>
  <c r="D95" i="1" s="1"/>
  <c r="D96" i="1" a="1"/>
  <c r="D96" i="1" s="1"/>
  <c r="D97" i="1" a="1"/>
  <c r="D97" i="1" s="1"/>
  <c r="D98" i="1" a="1"/>
  <c r="D98" i="1" s="1"/>
  <c r="D99" i="1" a="1"/>
  <c r="D99" i="1" s="1"/>
  <c r="D100" i="1" a="1"/>
  <c r="D100" i="1" s="1"/>
  <c r="B4" i="1" a="1"/>
  <c r="B4" i="1" s="1"/>
  <c r="B5" i="1" a="1"/>
  <c r="B5" i="1" s="1"/>
  <c r="B6" i="1" a="1"/>
  <c r="B6" i="1" s="1"/>
  <c r="B7" i="1" a="1"/>
  <c r="B7" i="1" s="1"/>
  <c r="B8" i="1" a="1"/>
  <c r="B8" i="1" s="1"/>
  <c r="B9" i="1" a="1"/>
  <c r="B9" i="1" s="1"/>
  <c r="B10" i="1" a="1"/>
  <c r="B10" i="1" s="1"/>
  <c r="B11" i="1" a="1"/>
  <c r="B11" i="1" s="1"/>
  <c r="B12" i="1" a="1"/>
  <c r="B12" i="1" s="1"/>
  <c r="B13" i="1" a="1"/>
  <c r="B13" i="1" s="1"/>
  <c r="B14" i="1" a="1"/>
  <c r="B14" i="1" s="1"/>
  <c r="B15" i="1" a="1"/>
  <c r="B15" i="1" s="1"/>
  <c r="B16" i="1" a="1"/>
  <c r="B16" i="1" s="1"/>
  <c r="B17" i="1" a="1"/>
  <c r="B17" i="1" s="1"/>
  <c r="B18" i="1" a="1"/>
  <c r="B18" i="1" s="1"/>
  <c r="B19" i="1" a="1"/>
  <c r="B19" i="1" s="1"/>
  <c r="B20" i="1" a="1"/>
  <c r="B20" i="1" s="1"/>
  <c r="B21" i="1" a="1"/>
  <c r="B21" i="1" s="1"/>
  <c r="B22" i="1" a="1"/>
  <c r="B22" i="1" s="1"/>
  <c r="B23" i="1" a="1"/>
  <c r="B23" i="1" s="1"/>
  <c r="B24" i="1" a="1"/>
  <c r="B24" i="1" s="1"/>
  <c r="B25" i="1" a="1"/>
  <c r="B25" i="1" s="1"/>
  <c r="B26" i="1" a="1"/>
  <c r="B26" i="1" s="1"/>
  <c r="B27" i="1" a="1"/>
  <c r="B27" i="1" s="1"/>
  <c r="B28" i="1" a="1"/>
  <c r="B28" i="1" s="1"/>
  <c r="B29" i="1" a="1"/>
  <c r="B29" i="1" s="1"/>
  <c r="B30" i="1" a="1"/>
  <c r="B30" i="1" s="1"/>
  <c r="B31" i="1" a="1"/>
  <c r="B31" i="1" s="1"/>
  <c r="B32" i="1" a="1"/>
  <c r="B32" i="1" s="1"/>
  <c r="B33" i="1" a="1"/>
  <c r="B33" i="1" s="1"/>
  <c r="B34" i="1" a="1"/>
  <c r="B34" i="1" s="1"/>
  <c r="B35" i="1" a="1"/>
  <c r="B35" i="1" s="1"/>
  <c r="B36" i="1" a="1"/>
  <c r="B36" i="1" s="1"/>
  <c r="B37" i="1" a="1"/>
  <c r="B37" i="1" s="1"/>
  <c r="B38" i="1" a="1"/>
  <c r="B38" i="1" s="1"/>
  <c r="B39" i="1" a="1"/>
  <c r="B39" i="1" s="1"/>
  <c r="B40" i="1" a="1"/>
  <c r="B40" i="1" s="1"/>
  <c r="B41" i="1" a="1"/>
  <c r="B41" i="1" s="1"/>
  <c r="B42" i="1" a="1"/>
  <c r="B42" i="1" s="1"/>
  <c r="B43" i="1" a="1"/>
  <c r="B43" i="1" s="1"/>
  <c r="B44" i="1" a="1"/>
  <c r="B44" i="1" s="1"/>
  <c r="B45" i="1" a="1"/>
  <c r="B45" i="1" s="1"/>
  <c r="B46" i="1" a="1"/>
  <c r="B46" i="1" s="1"/>
  <c r="B47" i="1" a="1"/>
  <c r="B47" i="1" s="1"/>
  <c r="B48" i="1" a="1"/>
  <c r="B48" i="1" s="1"/>
  <c r="B49" i="1" a="1"/>
  <c r="B49" i="1" s="1"/>
  <c r="B50" i="1" a="1"/>
  <c r="B50" i="1" s="1"/>
  <c r="B51" i="1" a="1"/>
  <c r="B51" i="1" s="1"/>
  <c r="B52" i="1" a="1"/>
  <c r="B52" i="1" s="1"/>
  <c r="B53" i="1" a="1"/>
  <c r="B53" i="1" s="1"/>
  <c r="B54" i="1" a="1"/>
  <c r="B54" i="1" s="1"/>
  <c r="B55" i="1" a="1"/>
  <c r="B55" i="1" s="1"/>
  <c r="B56" i="1" a="1"/>
  <c r="B56" i="1" s="1"/>
  <c r="B57" i="1" a="1"/>
  <c r="B57" i="1" s="1"/>
  <c r="B58" i="1" a="1"/>
  <c r="B58" i="1" s="1"/>
  <c r="B59" i="1" a="1"/>
  <c r="B59" i="1" s="1"/>
  <c r="B60" i="1" a="1"/>
  <c r="B60" i="1" s="1"/>
  <c r="B61" i="1" a="1"/>
  <c r="B61" i="1" s="1"/>
  <c r="B62" i="1" a="1"/>
  <c r="B62" i="1" s="1"/>
  <c r="B63" i="1" a="1"/>
  <c r="B63" i="1" s="1"/>
  <c r="B64" i="1" a="1"/>
  <c r="B64" i="1" s="1"/>
  <c r="B65" i="1" a="1"/>
  <c r="B65" i="1" s="1"/>
  <c r="B66" i="1" a="1"/>
  <c r="B66" i="1" s="1"/>
  <c r="B67" i="1" a="1"/>
  <c r="B67" i="1" s="1"/>
  <c r="B68" i="1" a="1"/>
  <c r="B68" i="1" s="1"/>
  <c r="B69" i="1" a="1"/>
  <c r="B69" i="1" s="1"/>
  <c r="B70" i="1" a="1"/>
  <c r="B70" i="1" s="1"/>
  <c r="B71" i="1" a="1"/>
  <c r="B71" i="1" s="1"/>
  <c r="B72" i="1" a="1"/>
  <c r="B72" i="1" s="1"/>
  <c r="B73" i="1" a="1"/>
  <c r="B73" i="1" s="1"/>
  <c r="B74" i="1" a="1"/>
  <c r="B74" i="1" s="1"/>
  <c r="B75" i="1" a="1"/>
  <c r="B75" i="1" s="1"/>
  <c r="B76" i="1" a="1"/>
  <c r="B76" i="1" s="1"/>
  <c r="B77" i="1" a="1"/>
  <c r="B77" i="1" s="1"/>
  <c r="B78" i="1" a="1"/>
  <c r="B78" i="1" s="1"/>
  <c r="B79" i="1" a="1"/>
  <c r="B79" i="1" s="1"/>
  <c r="B80" i="1" a="1"/>
  <c r="B80" i="1" s="1"/>
  <c r="B81" i="1" a="1"/>
  <c r="B81" i="1" s="1"/>
  <c r="B82" i="1" a="1"/>
  <c r="B82" i="1" s="1"/>
  <c r="B83" i="1" a="1"/>
  <c r="B83" i="1" s="1"/>
  <c r="B84" i="1" a="1"/>
  <c r="B84" i="1" s="1"/>
  <c r="B85" i="1" a="1"/>
  <c r="B85" i="1" s="1"/>
  <c r="B86" i="1" a="1"/>
  <c r="B86" i="1" s="1"/>
  <c r="B87" i="1" a="1"/>
  <c r="B87" i="1" s="1"/>
  <c r="B88" i="1" a="1"/>
  <c r="B88" i="1" s="1"/>
  <c r="B89" i="1" a="1"/>
  <c r="B89" i="1" s="1"/>
  <c r="B90" i="1" a="1"/>
  <c r="B90" i="1" s="1"/>
  <c r="B91" i="1" a="1"/>
  <c r="B91" i="1" s="1"/>
  <c r="B92" i="1" a="1"/>
  <c r="B92" i="1" s="1"/>
  <c r="B93" i="1" a="1"/>
  <c r="B93" i="1" s="1"/>
  <c r="B94" i="1" a="1"/>
  <c r="B94" i="1" s="1"/>
  <c r="B95" i="1" a="1"/>
  <c r="B95" i="1" s="1"/>
  <c r="B96" i="1" a="1"/>
  <c r="B96" i="1" s="1"/>
  <c r="B97" i="1" a="1"/>
  <c r="B97" i="1" s="1"/>
  <c r="B98" i="1" a="1"/>
  <c r="B98" i="1" s="1"/>
  <c r="B99" i="1" a="1"/>
  <c r="B99" i="1" s="1"/>
  <c r="B100" i="1" a="1"/>
  <c r="B100" i="1" s="1"/>
  <c r="F3" i="10" l="1"/>
  <c r="F4" i="10" s="1"/>
  <c r="F5" i="10" s="1"/>
  <c r="F3" i="1" a="1"/>
  <c r="F3" i="1" s="1"/>
  <c r="D3" i="1" a="1"/>
  <c r="D3"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<sst xmlns="http://schemas.openxmlformats.org/spreadsheetml/2006/main" count="521" uniqueCount="144">
  <si>
    <t>Create an Agile Roadmap by entering important milestones or activities in the Roadmap Data table in this worksheet.
The title of this worksheet is in cell B1. 
Information about how to use this worksheet, including instructions for screen readers is in the About worksheet.
Continue navigating down column A for further instructions.</t>
  </si>
  <si>
    <t>Website + database roadmap</t>
  </si>
  <si>
    <t>Total time:</t>
  </si>
  <si>
    <t>days:</t>
  </si>
  <si>
    <t>Time left:</t>
  </si>
  <si>
    <t>Time spent:</t>
  </si>
  <si>
    <t xml:space="preserve">Table headings are in cells B2 through E2. Use heading filters to sort the table and find specific items.
The Agile Roadmap works best when the table is sorted in Ascending order by Priority, followed by Milestone or Activity.
Sample data is in the Roadmap Data table from cells B3 through E12. 
When a milestone or activity is completed, update the corresponding Result field to show the results in the Agile Roadmap worksheet. Enter "No Change" to highlight milestones with no impact.
Continue to cell A13 for the next instruction.
</t>
  </si>
  <si>
    <t>Target</t>
  </si>
  <si>
    <t>Milestone or Activity</t>
  </si>
  <si>
    <t>Priority</t>
  </si>
  <si>
    <t>Result</t>
  </si>
  <si>
    <t>Time estimation</t>
  </si>
  <si>
    <t>Deadline (Week number)</t>
  </si>
  <si>
    <t>kommentarer</t>
  </si>
  <si>
    <t>krav</t>
  </si>
  <si>
    <t>LP = landing page
DMP = database manipulation page
BF = background functions
LPF = landing page + filter
RAPI: Rest API</t>
  </si>
  <si>
    <t>Future</t>
  </si>
  <si>
    <t>Filtre: personal info</t>
  </si>
  <si>
    <t>1 - High</t>
  </si>
  <si>
    <t>WEB-4, WEB-8</t>
  </si>
  <si>
    <t>Filtre: personal fac. info</t>
  </si>
  <si>
    <t>Filtre: User logs</t>
  </si>
  <si>
    <t>WEB-9, WEB-10</t>
  </si>
  <si>
    <t>Filtre: Fac. Logs</t>
  </si>
  <si>
    <t>Login</t>
  </si>
  <si>
    <t>WEB-3</t>
  </si>
  <si>
    <t>LP: Office user dahboard</t>
  </si>
  <si>
    <t>WEB-4</t>
  </si>
  <si>
    <t>LP: Field user dashboard</t>
  </si>
  <si>
    <t>LP: Edit fac. Lp</t>
  </si>
  <si>
    <t>WEB-17</t>
  </si>
  <si>
    <t>LP: Add/edit/remove fac. Lp</t>
  </si>
  <si>
    <t>WEB-16, WEB-17, WEB-18</t>
  </si>
  <si>
    <t>DMP: Create user</t>
  </si>
  <si>
    <t>WEB-1, WEB-3, WEB-15</t>
  </si>
  <si>
    <t>DMP: Edit user</t>
  </si>
  <si>
    <t>WEB-2, WEB-4</t>
  </si>
  <si>
    <t>DMP: Give fac. Access</t>
  </si>
  <si>
    <t>WEB-4, WEB-6, WEB-7</t>
  </si>
  <si>
    <t>DMP: Remove fac. Access</t>
  </si>
  <si>
    <t>WEB-4, WEB-5</t>
  </si>
  <si>
    <t>DMP: Add fac.</t>
  </si>
  <si>
    <t>WEB-16</t>
  </si>
  <si>
    <t>DMP: Remove fac.</t>
  </si>
  <si>
    <t>WEB-18</t>
  </si>
  <si>
    <t>DMP: Edit fac.</t>
  </si>
  <si>
    <t>BF: CU code gen.</t>
  </si>
  <si>
    <t>WEB-1, WEB-15</t>
  </si>
  <si>
    <t>LPF: Edit user lp</t>
  </si>
  <si>
    <t>Template: strukturer database</t>
  </si>
  <si>
    <t>WEB-1, WEB-2, WEB-3, WEB-4, WEB-5, WEB-6, WEB-7, WEB-8, WEB-9, WEB-10, WEB-11, WEB-13</t>
  </si>
  <si>
    <t>Settings: django</t>
  </si>
  <si>
    <t>Alle WEB</t>
  </si>
  <si>
    <t>Completed</t>
  </si>
  <si>
    <t>AWS</t>
  </si>
  <si>
    <t>reviewed</t>
  </si>
  <si>
    <t>None</t>
  </si>
  <si>
    <t>RAPI: Authorisation</t>
  </si>
  <si>
    <t>WEB-13</t>
  </si>
  <si>
    <t>RAPI: Fetch data</t>
  </si>
  <si>
    <t>RAPI: Insert data</t>
  </si>
  <si>
    <t>Add new items by inserting new rows into the table above this line.
This is the last instruction in this worksheet.</t>
  </si>
  <si>
    <t>Add new items by inserting new rows above this line</t>
  </si>
  <si>
    <t>NTH</t>
  </si>
  <si>
    <t>bootstrap 4</t>
  </si>
  <si>
    <t>3 - Low</t>
  </si>
  <si>
    <t>An Agile Roadmap displaying milestones and activities from Raodmap Data worksheet is in this worksheet. 
Title is in cell B1. 
Results that have the phrase "No Change" are highlighted light orange, rgb(255, 230, 210).
Completed milestones or activities are highlighted light green, rgb(237,251,219).</t>
  </si>
  <si>
    <t>Launch phase Roadmap</t>
  </si>
  <si>
    <t>Chart headings are in cells B2, D2, F2, and H2. They read: Completed, Current, Near Term, and Future. Modify these headings to change the Target selection values in the Roadmap Data table in the Roadmap Data worksheet.
Cells B3 through H20 contain the Milestones and activities for the headings in this row. 
Milestones and activities are created in the Roadmap Data worksheet.
Do NOT modify or delete entries in this worksheet. Update the Roadmap Data table in the Roadmap Data worksheet to update content in this worksheet.
This is the last instruction in this worksheet.</t>
  </si>
  <si>
    <t>Current</t>
  </si>
  <si>
    <t>Temp finished</t>
  </si>
  <si>
    <t>Mobil app roadmap</t>
  </si>
  <si>
    <t>Tids estimering er umiddelbart sat højt.</t>
  </si>
  <si>
    <t>View: Login</t>
  </si>
  <si>
    <t>APP-2, APP-3</t>
  </si>
  <si>
    <t>View: Fingerprint scan</t>
  </si>
  <si>
    <t>APP-3</t>
  </si>
  <si>
    <t>View: User dashboard</t>
  </si>
  <si>
    <t>APP-10</t>
  </si>
  <si>
    <t>View: Find facilities</t>
  </si>
  <si>
    <t>APP-5</t>
  </si>
  <si>
    <t>View:Facility status notice</t>
  </si>
  <si>
    <t>Function: Login</t>
  </si>
  <si>
    <t>Function: Open "create user" web page</t>
  </si>
  <si>
    <t>APP-1</t>
  </si>
  <si>
    <t>Function: Fingerprint scan</t>
  </si>
  <si>
    <t>Function: Unlock facilities</t>
  </si>
  <si>
    <t>APP-4, APP-6, APP-7, APP-8</t>
  </si>
  <si>
    <t>Function: Rest API</t>
  </si>
  <si>
    <t>APP-6, APP-7, APP-8</t>
  </si>
  <si>
    <t>Function: Find facilities</t>
  </si>
  <si>
    <t>Function: Connect to facilities</t>
  </si>
  <si>
    <t>APP-5, APP-8</t>
  </si>
  <si>
    <t>Redirect: Find facilities</t>
  </si>
  <si>
    <t>Research</t>
  </si>
  <si>
    <t>Embed + lock roadmap</t>
  </si>
  <si>
    <t>Function: Bluetooth communication</t>
  </si>
  <si>
    <t>EMB-1</t>
  </si>
  <si>
    <t>Function: Verify key</t>
  </si>
  <si>
    <t>EMB-3, EMB-4</t>
  </si>
  <si>
    <t>Function: Lock controller</t>
  </si>
  <si>
    <t>EMB-2, EMB-5</t>
  </si>
  <si>
    <t>Build: Lock and embed circuit</t>
  </si>
  <si>
    <t>Buy: Hardware and components</t>
  </si>
  <si>
    <t>område</t>
  </si>
  <si>
    <t>LP = landing page
DMP = database manupulation page
BF = background functions
LPF = landing page + filter</t>
  </si>
  <si>
    <t>Website</t>
  </si>
  <si>
    <t>App</t>
  </si>
  <si>
    <t>Embed</t>
  </si>
  <si>
    <t>Website:</t>
  </si>
  <si>
    <t>timer:</t>
  </si>
  <si>
    <t>project completion rate:</t>
  </si>
  <si>
    <t>App:</t>
  </si>
  <si>
    <t>dage:</t>
  </si>
  <si>
    <t>Embed:</t>
  </si>
  <si>
    <t>uger:</t>
  </si>
  <si>
    <t>Development</t>
  </si>
  <si>
    <t>Test</t>
  </si>
  <si>
    <t>Report</t>
  </si>
  <si>
    <t>Uge</t>
  </si>
  <si>
    <t>Timer i alt</t>
  </si>
  <si>
    <t>Opg. 1</t>
  </si>
  <si>
    <t>Opg. 2</t>
  </si>
  <si>
    <t>Opg. 3</t>
  </si>
  <si>
    <t>Opg. 4</t>
  </si>
  <si>
    <t>Opg. 5</t>
  </si>
  <si>
    <t>Opg. 6</t>
  </si>
  <si>
    <t>Opg. 7</t>
  </si>
  <si>
    <t>Opg. 8</t>
  </si>
  <si>
    <t>Opg. 9</t>
  </si>
  <si>
    <t>Opg. 10</t>
  </si>
  <si>
    <t>Opg. 11</t>
  </si>
  <si>
    <t>Opg. 12</t>
  </si>
  <si>
    <t>Opg. 13</t>
  </si>
  <si>
    <t>Opg. 14</t>
  </si>
  <si>
    <t>Opg. 15</t>
  </si>
  <si>
    <t>Opg. 16</t>
  </si>
  <si>
    <t>Opg. 17</t>
  </si>
  <si>
    <t>Opg. 18</t>
  </si>
  <si>
    <t>Opg. 19</t>
  </si>
  <si>
    <t>Opg. 20</t>
  </si>
  <si>
    <t>Opg. 21</t>
  </si>
  <si>
    <t>Opg. 22</t>
  </si>
  <si>
    <t>Opg. 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</si>
</sst>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2">
    <font>
      <sz val="11"/>
      <color theme="1"/>
      <name val="Corbel"/>
      <family val="2"/>
      <scheme val="minor"/>
    </font>
    <font>
      <b/>
      <sz val="11"/>
      <color theme="3"/>
      <name val="Corbel"/>
      <family val="2"/>
      <scheme val="minor"/>
    </font>
    <font>
      <sz val="11"/>
      <color theme="0"/>
      <name val="Corbel"/>
      <family val="2"/>
      <scheme val="minor"/>
    </font>
    <font>
      <b/>
      <sz val="18"/>
      <color theme="3" tint="-0.24994659260841701"/>
      <name val="Corbel"/>
      <family val="2"/>
      <scheme val="major"/>
    </font>
    <font>
      <b/>
      <sz val="20"/>
      <color theme="6" tint="-0.24994659260841701"/>
      <name val="Corbel"/>
      <family val="2"/>
      <scheme val="minor"/>
    </font>
    <font>
      <b/>
      <sz val="20"/>
      <color theme="5" tint="-0.24994659260841701"/>
      <name val="Corbel"/>
      <family val="2"/>
      <scheme val="minor"/>
    </font>
    <font>
      <b/>
      <sz val="18"/>
      <color theme="8"/>
      <name val="Corbel"/>
      <family val="2"/>
      <scheme val="major"/>
    </font>
    <font>
      <sz val="11"/>
      <color theme="2" tint="-0.89999084444715716"/>
      <name val="Corbel"/>
      <family val="2"/>
      <scheme val="minor"/>
    </font>
    <font>
      <sz val="8"/>
      <name val="Corbel"/>
      <family val="2"/>
      <scheme val="minor"/>
    </font>
    <font>
      <b/>
      <sz val="20"/>
      <color rgb="FFFFFF00"/>
      <name val="Corbel"/>
      <family val="2"/>
      <scheme val="minor"/>
    </font>
    <font>
      <b/>
      <sz val="11"/>
      <color theme="1"/>
      <name val="Corbel"/>
      <family val="2"/>
      <scheme val="minor"/>
    </font>
    <font>
      <sz val="11"/>
      <color theme="6" tint="-0.499984740745262"/>
      <name val="Corbel"/>
      <family val="2"/>
      <scheme val="minor"/>
    </font>
    <font>
      <sz val="11"/>
      <color theme="9"/>
      <name val="Corbel"/>
      <family val="2"/>
      <scheme val="minor"/>
    </font>
    <font>
      <b/>
      <sz val="28"/>
      <color theme="5" tint="-0.24994659260841701"/>
      <name val="Corbel"/>
      <family val="2"/>
      <scheme val="minor"/>
    </font>
    <font>
      <b/>
      <sz val="28"/>
      <color theme="6" tint="-0.24994659260841701"/>
      <name val="Corbel"/>
      <family val="2"/>
      <scheme val="minor"/>
    </font>
    <font>
      <b/>
      <sz val="28"/>
      <color theme="3" tint="-0.24994659260841701"/>
      <name val="Corbel"/>
      <family val="2"/>
      <scheme val="major"/>
    </font>
    <font>
      <sz val="11"/>
      <color theme="1"/>
      <name val="Corbel"/>
      <family val="2"/>
      <scheme val="minor"/>
    </font>
    <font>
      <b/>
      <sz val="14"/>
      <color theme="1"/>
      <name val="Corbel"/>
      <family val="2"/>
      <scheme val="minor"/>
    </font>
    <font>
      <b/>
      <sz val="14"/>
      <color theme="6" tint="-0.499984740745262"/>
      <name val="Corbel"/>
      <family val="2"/>
      <scheme val="minor"/>
    </font>
    <font>
      <b/>
      <sz val="14"/>
      <color rgb="FFFF0000"/>
      <name val="Corbel"/>
      <family val="2"/>
      <scheme val="minor"/>
    </font>
    <font>
      <sz val="11"/>
      <color theme="1"/>
      <name val="Calibri"/>
      <charset val="1"/>
    </font>
    <font>
      <sz val="11"/>
      <color theme="1"/>
      <name val="Calibri"/>
    </font>
  </fonts>
  <fills count="13">
    <fill>
      <patternFill patternType="none"/>
    </fill>
    <fill>
      <patternFill patternType="gray125"/>
    </fill>
    <fill>
      <patternFill patternType="solid">
        <fgColor theme="0" tint="-0.14999847407452621"/>
        <bgColor indexed="64"/>
      </patternFill>
    </fill>
    <fill>
      <patternFill patternType="solid">
        <fgColor theme="2" tint="-0.89999084444715716"/>
        <bgColor indexed="64"/>
      </patternFill>
    </fill>
    <fill>
      <patternFill patternType="solid">
        <fgColor rgb="FFFF0000"/>
        <bgColor indexed="64"/>
      </patternFill>
    </fill>
    <fill>
      <patternFill patternType="solid">
        <fgColor rgb="FFFFFF00"/>
        <bgColor indexed="64"/>
      </patternFill>
    </fill>
    <fill>
      <patternFill patternType="solid">
        <fgColor theme="0" tint="-4.9989318521683403E-2"/>
        <bgColor theme="0" tint="-0.14996795556505021"/>
      </patternFill>
    </fill>
    <fill>
      <patternFill patternType="solid">
        <fgColor theme="0" tint="-4.9989318521683403E-2"/>
        <bgColor indexed="64"/>
      </patternFill>
    </fill>
    <fill>
      <patternFill patternType="solid">
        <fgColor theme="1"/>
        <bgColor indexed="64"/>
      </patternFill>
    </fill>
    <fill>
      <patternFill patternType="solid">
        <fgColor theme="3"/>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2" tint="-9.9978637043366805E-2"/>
        <bgColor indexed="64"/>
      </patternFill>
    </fill>
  </fills>
  <borders count="57">
    <border>
      <left/>
      <right/>
      <top/>
      <bottom/>
      <diagonal/>
    </border>
    <border>
      <left/>
      <right/>
      <top/>
      <bottom style="thick">
        <color theme="5" tint="-0.24994659260841701"/>
      </bottom>
      <diagonal/>
    </border>
    <border>
      <left/>
      <right/>
      <top style="thick">
        <color theme="6" tint="-0.249977111117893"/>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bottom style="thin">
        <color indexed="64"/>
      </bottom>
      <diagonal/>
    </border>
    <border>
      <left/>
      <right style="medium">
        <color indexed="64"/>
      </right>
      <top style="medium">
        <color indexed="64"/>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s>
  <cellStyleXfs count="7">
    <xf numFmtId="0" fontId="0" fillId="0" borderId="0" applyFill="0" applyBorder="0">
      <alignment horizontal="left" vertical="center" wrapText="1" indent="1"/>
    </xf>
    <xf numFmtId="0" fontId="6" fillId="0" borderId="0" applyNumberFormat="0" applyFill="0" applyBorder="0" applyProtection="0">
      <alignment horizontal="center" vertical="center"/>
    </xf>
    <xf numFmtId="0" fontId="3" fillId="0" borderId="0" applyNumberFormat="0" applyFill="0" applyProtection="0">
      <alignment vertical="center"/>
    </xf>
    <xf numFmtId="0" fontId="4" fillId="0" borderId="0" applyNumberFormat="0" applyFill="0" applyProtection="0">
      <alignment horizontal="center" vertical="center"/>
    </xf>
    <xf numFmtId="0" fontId="5" fillId="0" borderId="0" applyNumberFormat="0" applyFill="0" applyProtection="0">
      <alignment horizontal="center" vertical="center"/>
    </xf>
    <xf numFmtId="0" fontId="1" fillId="0" borderId="0" applyNumberFormat="0" applyFill="0" applyAlignment="0" applyProtection="0"/>
    <xf numFmtId="9" fontId="16" fillId="0" borderId="0" applyFont="0" applyFill="0" applyBorder="0" applyAlignment="0" applyProtection="0"/>
  </cellStyleXfs>
  <cellXfs count="120">
    <xf numFmtId="0" fontId="0" fillId="0" borderId="0" xfId="0">
      <alignment horizontal="left" vertical="center" wrapText="1" indent="1"/>
    </xf>
    <xf numFmtId="0" fontId="3" fillId="0" borderId="0" xfId="2">
      <alignment vertical="center"/>
    </xf>
    <xf numFmtId="0" fontId="0" fillId="3" borderId="0" xfId="0" applyFill="1">
      <alignment horizontal="left" vertical="center" wrapText="1" indent="1"/>
    </xf>
    <xf numFmtId="0" fontId="5" fillId="3" borderId="0" xfId="4" applyFill="1">
      <alignment horizontal="center" vertical="center"/>
    </xf>
    <xf numFmtId="0" fontId="0" fillId="3" borderId="0" xfId="0" applyFill="1" applyBorder="1">
      <alignment horizontal="left" vertical="center" wrapText="1" indent="1"/>
    </xf>
    <xf numFmtId="0" fontId="0" fillId="0" borderId="0" xfId="0" applyAlignment="1">
      <alignment horizontal="left" vertical="center" indent="1"/>
    </xf>
    <xf numFmtId="0" fontId="2" fillId="0" borderId="0" xfId="0" applyFont="1" applyAlignment="1">
      <alignment horizontal="left" vertical="center" indent="1"/>
    </xf>
    <xf numFmtId="0" fontId="6" fillId="3" borderId="1" xfId="1" applyFill="1" applyBorder="1" applyAlignment="1">
      <alignment horizontal="left" vertical="center"/>
    </xf>
    <xf numFmtId="0" fontId="7" fillId="3" borderId="0" xfId="0" applyFont="1" applyFill="1">
      <alignment horizontal="left" vertical="center" wrapText="1" indent="1"/>
    </xf>
    <xf numFmtId="0" fontId="6" fillId="3" borderId="0" xfId="1" applyFill="1" applyBorder="1">
      <alignment horizontal="center" vertical="center"/>
    </xf>
    <xf numFmtId="0" fontId="4" fillId="3" borderId="2" xfId="3" applyFill="1" applyBorder="1">
      <alignment horizontal="center" vertical="center"/>
    </xf>
    <xf numFmtId="0" fontId="0" fillId="0" borderId="3" xfId="0" applyBorder="1">
      <alignment horizontal="left" vertical="center" wrapText="1" indent="1"/>
    </xf>
    <xf numFmtId="0" fontId="0" fillId="0" borderId="4" xfId="0" applyBorder="1">
      <alignment horizontal="left" vertical="center" wrapText="1" indent="1"/>
    </xf>
    <xf numFmtId="0" fontId="0" fillId="0" borderId="5" xfId="0" applyBorder="1">
      <alignment horizontal="left" vertical="center" wrapText="1" indent="1"/>
    </xf>
    <xf numFmtId="0" fontId="0" fillId="0" borderId="6" xfId="0" applyBorder="1">
      <alignment horizontal="left" vertical="center" wrapText="1" indent="1"/>
    </xf>
    <xf numFmtId="0" fontId="0" fillId="0" borderId="7" xfId="0" applyBorder="1">
      <alignment horizontal="left" vertical="center" wrapText="1" indent="1"/>
    </xf>
    <xf numFmtId="0" fontId="0" fillId="0" borderId="8" xfId="0" applyBorder="1">
      <alignment horizontal="left" vertical="center" wrapText="1" indent="1"/>
    </xf>
    <xf numFmtId="0" fontId="0" fillId="0" borderId="9" xfId="0" applyBorder="1">
      <alignment horizontal="left" vertical="center" wrapText="1" indent="1"/>
    </xf>
    <xf numFmtId="0" fontId="0" fillId="0" borderId="0" xfId="0" applyAlignment="1">
      <alignment horizontal="left" vertical="top" wrapText="1" indent="1"/>
    </xf>
    <xf numFmtId="0" fontId="0" fillId="3" borderId="0" xfId="0" applyFill="1" applyBorder="1" applyAlignment="1">
      <alignment horizontal="left" vertical="top" wrapText="1" indent="1"/>
    </xf>
    <xf numFmtId="0" fontId="9" fillId="3" borderId="0" xfId="4" applyFont="1" applyFill="1">
      <alignment horizontal="center" vertical="center"/>
    </xf>
    <xf numFmtId="0" fontId="0" fillId="0" borderId="0" xfId="0" applyBorder="1">
      <alignment horizontal="left" vertical="center" wrapText="1" indent="1"/>
    </xf>
    <xf numFmtId="0" fontId="2" fillId="0" borderId="0" xfId="0" applyFont="1" applyBorder="1" applyAlignment="1">
      <alignment horizontal="left" vertical="center" indent="1"/>
    </xf>
    <xf numFmtId="0" fontId="0" fillId="3" borderId="0" xfId="0" applyFill="1" applyAlignment="1">
      <alignment horizontal="left" vertical="top" wrapText="1" indent="1"/>
    </xf>
    <xf numFmtId="2" fontId="0" fillId="0" borderId="0" xfId="0" applyNumberFormat="1">
      <alignment horizontal="left" vertical="center" wrapText="1" indent="1"/>
    </xf>
    <xf numFmtId="2" fontId="0" fillId="0" borderId="0" xfId="0" applyNumberFormat="1" applyBorder="1">
      <alignment horizontal="left" vertical="center" wrapText="1" indent="1"/>
    </xf>
    <xf numFmtId="2" fontId="0" fillId="0" borderId="9" xfId="0" applyNumberFormat="1" applyBorder="1">
      <alignment horizontal="left" vertical="center" wrapText="1" indent="1"/>
    </xf>
    <xf numFmtId="0" fontId="0" fillId="0" borderId="10" xfId="0" applyBorder="1">
      <alignment horizontal="left" vertical="center" wrapText="1" indent="1"/>
    </xf>
    <xf numFmtId="2" fontId="0" fillId="0" borderId="10" xfId="0" applyNumberFormat="1" applyBorder="1">
      <alignment horizontal="left" vertical="center" wrapText="1" indent="1"/>
    </xf>
    <xf numFmtId="164" fontId="0" fillId="0" borderId="4" xfId="0" applyNumberFormat="1" applyBorder="1">
      <alignment horizontal="left" vertical="center" wrapText="1" indent="1"/>
    </xf>
    <xf numFmtId="0" fontId="0" fillId="0" borderId="11" xfId="0" applyBorder="1">
      <alignment horizontal="left" vertical="center" wrapText="1" indent="1"/>
    </xf>
    <xf numFmtId="2" fontId="0" fillId="0" borderId="11" xfId="0" applyNumberFormat="1" applyBorder="1">
      <alignment horizontal="left" vertical="center" wrapText="1" indent="1"/>
    </xf>
    <xf numFmtId="0" fontId="0" fillId="5" borderId="11" xfId="0" applyFill="1" applyBorder="1">
      <alignment horizontal="left" vertical="center" wrapText="1" indent="1"/>
    </xf>
    <xf numFmtId="2" fontId="0" fillId="5" borderId="11" xfId="0" applyNumberFormat="1" applyFill="1" applyBorder="1">
      <alignment horizontal="left" vertical="center" wrapText="1" indent="1"/>
    </xf>
    <xf numFmtId="0" fontId="0" fillId="7" borderId="0" xfId="0" applyFill="1" applyBorder="1">
      <alignment horizontal="left" vertical="center" wrapText="1" indent="1"/>
    </xf>
    <xf numFmtId="2" fontId="0" fillId="7" borderId="0" xfId="0" applyNumberFormat="1" applyFill="1" applyBorder="1">
      <alignment horizontal="left" vertical="center" wrapText="1" indent="1"/>
    </xf>
    <xf numFmtId="0" fontId="0" fillId="6" borderId="10" xfId="0" applyFill="1" applyBorder="1">
      <alignment horizontal="left" vertical="center" wrapText="1" indent="1"/>
    </xf>
    <xf numFmtId="2" fontId="0" fillId="6" borderId="10" xfId="0" applyNumberFormat="1" applyFill="1" applyBorder="1">
      <alignment horizontal="left" vertical="center" wrapText="1" indent="1"/>
    </xf>
    <xf numFmtId="0" fontId="0" fillId="8" borderId="0" xfId="0" applyFill="1">
      <alignment horizontal="left" vertical="center" wrapText="1" indent="1"/>
    </xf>
    <xf numFmtId="0" fontId="10" fillId="0" borderId="14" xfId="0" applyFont="1" applyBorder="1">
      <alignment horizontal="left" vertical="center" wrapText="1" indent="1"/>
    </xf>
    <xf numFmtId="0" fontId="10" fillId="0" borderId="17" xfId="0" applyFont="1" applyBorder="1">
      <alignment horizontal="left" vertical="center" wrapText="1" indent="1"/>
    </xf>
    <xf numFmtId="0" fontId="10" fillId="0" borderId="18" xfId="0" applyFont="1" applyBorder="1">
      <alignment horizontal="left" vertical="center" wrapText="1" indent="1"/>
    </xf>
    <xf numFmtId="0" fontId="10" fillId="0" borderId="19" xfId="0" applyFont="1" applyBorder="1">
      <alignment horizontal="left" vertical="center" wrapText="1" indent="1"/>
    </xf>
    <xf numFmtId="0" fontId="0" fillId="0" borderId="12" xfId="0" applyBorder="1">
      <alignment horizontal="left" vertical="center" wrapText="1" indent="1"/>
    </xf>
    <xf numFmtId="0" fontId="0" fillId="0" borderId="13" xfId="0" applyBorder="1">
      <alignment horizontal="left" vertical="center" wrapText="1" indent="1"/>
    </xf>
    <xf numFmtId="0" fontId="0" fillId="0" borderId="23" xfId="0" applyBorder="1">
      <alignment horizontal="left" vertical="center" wrapText="1" indent="1"/>
    </xf>
    <xf numFmtId="0" fontId="0" fillId="0" borderId="18" xfId="0" applyBorder="1">
      <alignment horizontal="left" vertical="center" wrapText="1" indent="1"/>
    </xf>
    <xf numFmtId="0" fontId="0" fillId="0" borderId="19" xfId="0" applyBorder="1">
      <alignment horizontal="left" vertical="center" wrapText="1" indent="1"/>
    </xf>
    <xf numFmtId="0" fontId="0" fillId="0" borderId="25" xfId="0" applyBorder="1">
      <alignment horizontal="left" vertical="center" wrapText="1" indent="1"/>
    </xf>
    <xf numFmtId="0" fontId="0" fillId="0" borderId="26" xfId="0" applyBorder="1">
      <alignment horizontal="left" vertical="center" wrapText="1" indent="1"/>
    </xf>
    <xf numFmtId="0" fontId="10" fillId="0" borderId="27" xfId="0" applyFont="1" applyBorder="1">
      <alignment horizontal="left" vertical="center" wrapText="1" indent="1"/>
    </xf>
    <xf numFmtId="0" fontId="10" fillId="0" borderId="28" xfId="0" applyFont="1" applyBorder="1">
      <alignment horizontal="left" vertical="center" wrapText="1" indent="1"/>
    </xf>
    <xf numFmtId="0" fontId="10" fillId="0" borderId="29" xfId="0" applyFont="1" applyBorder="1">
      <alignment horizontal="left" vertical="center" wrapText="1" indent="1"/>
    </xf>
    <xf numFmtId="0" fontId="0" fillId="0" borderId="21" xfId="0" applyBorder="1">
      <alignment horizontal="left" vertical="center" wrapText="1" indent="1"/>
    </xf>
    <xf numFmtId="0" fontId="10" fillId="0" borderId="30" xfId="0" applyFont="1" applyBorder="1">
      <alignment horizontal="left" vertical="center" wrapText="1" indent="1"/>
    </xf>
    <xf numFmtId="0" fontId="10" fillId="0" borderId="26" xfId="0" applyFont="1" applyBorder="1">
      <alignment horizontal="left" vertical="center" wrapText="1" indent="1"/>
    </xf>
    <xf numFmtId="0" fontId="0" fillId="0" borderId="22" xfId="0" applyBorder="1">
      <alignment horizontal="left" vertical="center" wrapText="1" indent="1"/>
    </xf>
    <xf numFmtId="0" fontId="0" fillId="0" borderId="20" xfId="0" applyBorder="1">
      <alignment horizontal="left" vertical="center" wrapText="1" indent="1"/>
    </xf>
    <xf numFmtId="0" fontId="0" fillId="0" borderId="17" xfId="0" applyBorder="1">
      <alignment horizontal="left" vertical="center" wrapText="1" indent="1"/>
    </xf>
    <xf numFmtId="0" fontId="0" fillId="0" borderId="14" xfId="0" applyBorder="1">
      <alignment horizontal="left" vertical="center" wrapText="1" indent="1"/>
    </xf>
    <xf numFmtId="0" fontId="0" fillId="12" borderId="16" xfId="0" applyFill="1" applyBorder="1">
      <alignment horizontal="left" vertical="center" wrapText="1" indent="1"/>
    </xf>
    <xf numFmtId="0" fontId="0" fillId="10" borderId="23" xfId="0" applyFill="1" applyBorder="1">
      <alignment horizontal="left" vertical="center" wrapText="1" indent="1"/>
    </xf>
    <xf numFmtId="0" fontId="0" fillId="11" borderId="19" xfId="0" applyFill="1" applyBorder="1">
      <alignment horizontal="left" vertical="center" wrapText="1" indent="1"/>
    </xf>
    <xf numFmtId="0" fontId="0" fillId="0" borderId="16" xfId="0" applyBorder="1">
      <alignment horizontal="left" vertical="center" wrapText="1" indent="1"/>
    </xf>
    <xf numFmtId="0" fontId="10" fillId="0" borderId="22" xfId="0" applyFont="1" applyBorder="1">
      <alignment horizontal="left" vertical="center" wrapText="1" indent="1"/>
    </xf>
    <xf numFmtId="164" fontId="0" fillId="0" borderId="23" xfId="0" applyNumberFormat="1" applyBorder="1">
      <alignment horizontal="left" vertical="center" wrapText="1" indent="1"/>
    </xf>
    <xf numFmtId="164" fontId="0" fillId="0" borderId="19" xfId="0" applyNumberFormat="1" applyBorder="1">
      <alignment horizontal="left" vertical="center" wrapText="1" indent="1"/>
    </xf>
    <xf numFmtId="0" fontId="0" fillId="0" borderId="31" xfId="0" applyBorder="1">
      <alignment horizontal="left" vertical="center" wrapText="1" indent="1"/>
    </xf>
    <xf numFmtId="0" fontId="0" fillId="0" borderId="32" xfId="0" applyBorder="1">
      <alignment horizontal="left" vertical="center" wrapText="1" indent="1"/>
    </xf>
    <xf numFmtId="0" fontId="10" fillId="0" borderId="33" xfId="0" applyFont="1" applyBorder="1">
      <alignment horizontal="left" vertical="center" wrapText="1" indent="1"/>
    </xf>
    <xf numFmtId="9" fontId="0" fillId="0" borderId="34" xfId="6" applyFont="1" applyBorder="1" applyAlignment="1">
      <alignment horizontal="left" vertical="center" wrapText="1" indent="1"/>
    </xf>
    <xf numFmtId="0" fontId="11" fillId="0" borderId="0" xfId="0" applyFont="1" applyBorder="1">
      <alignment horizontal="left" vertical="center" wrapText="1" indent="1"/>
    </xf>
    <xf numFmtId="0" fontId="12" fillId="0" borderId="0" xfId="0" applyFont="1" applyBorder="1">
      <alignment horizontal="left" vertical="center" wrapText="1" indent="1"/>
    </xf>
    <xf numFmtId="0" fontId="17" fillId="0" borderId="14" xfId="0" applyFont="1" applyBorder="1">
      <alignment horizontal="left" vertical="center" wrapText="1" indent="1"/>
    </xf>
    <xf numFmtId="0" fontId="17" fillId="0" borderId="15" xfId="0" applyFont="1" applyBorder="1">
      <alignment horizontal="left" vertical="center" wrapText="1" indent="1"/>
    </xf>
    <xf numFmtId="0" fontId="17" fillId="0" borderId="24" xfId="0" applyFont="1" applyBorder="1">
      <alignment horizontal="left" vertical="center" wrapText="1" indent="1"/>
    </xf>
    <xf numFmtId="0" fontId="18" fillId="0" borderId="14" xfId="0" applyFont="1" applyBorder="1">
      <alignment horizontal="left" vertical="center" wrapText="1" indent="1"/>
    </xf>
    <xf numFmtId="0" fontId="18" fillId="0" borderId="15" xfId="0" applyFont="1" applyBorder="1">
      <alignment horizontal="left" vertical="center" wrapText="1" indent="1"/>
    </xf>
    <xf numFmtId="0" fontId="18" fillId="0" borderId="16" xfId="0" applyFont="1" applyBorder="1">
      <alignment horizontal="left" vertical="center" wrapText="1" indent="1"/>
    </xf>
    <xf numFmtId="0" fontId="17" fillId="0" borderId="0" xfId="0" applyFont="1">
      <alignment horizontal="left" vertical="center" wrapText="1" indent="1"/>
    </xf>
    <xf numFmtId="0" fontId="0" fillId="0" borderId="35" xfId="0" applyBorder="1">
      <alignment horizontal="left" vertical="center" wrapText="1" indent="1"/>
    </xf>
    <xf numFmtId="2" fontId="0" fillId="0" borderId="35" xfId="0" applyNumberFormat="1" applyBorder="1">
      <alignment horizontal="left" vertical="center" wrapText="1" indent="1"/>
    </xf>
    <xf numFmtId="0" fontId="17" fillId="0" borderId="36" xfId="0" applyFont="1" applyBorder="1">
      <alignment horizontal="left" vertical="center" wrapText="1" indent="1"/>
    </xf>
    <xf numFmtId="0" fontId="10" fillId="0" borderId="32" xfId="0" applyFont="1" applyBorder="1">
      <alignment horizontal="left" vertical="center" wrapText="1" indent="1"/>
    </xf>
    <xf numFmtId="0" fontId="0" fillId="0" borderId="37" xfId="0" applyBorder="1">
      <alignment horizontal="left" vertical="center" wrapText="1" indent="1"/>
    </xf>
    <xf numFmtId="0" fontId="0" fillId="0" borderId="24" xfId="0" applyBorder="1">
      <alignment horizontal="left" vertical="center" wrapText="1" indent="1"/>
    </xf>
    <xf numFmtId="0" fontId="0" fillId="0" borderId="38" xfId="0" applyBorder="1">
      <alignment horizontal="left" vertical="center" wrapText="1" indent="1"/>
    </xf>
    <xf numFmtId="0" fontId="20" fillId="0" borderId="0" xfId="0" applyFont="1">
      <alignment horizontal="left" vertical="center" wrapText="1" indent="1"/>
    </xf>
    <xf numFmtId="0" fontId="19" fillId="0" borderId="39" xfId="0" applyFont="1" applyBorder="1">
      <alignment horizontal="left" vertical="center" wrapText="1" indent="1"/>
    </xf>
    <xf numFmtId="0" fontId="19" fillId="0" borderId="40" xfId="0" applyFont="1" applyBorder="1">
      <alignment horizontal="left" vertical="center" wrapText="1" indent="1"/>
    </xf>
    <xf numFmtId="0" fontId="19" fillId="0" borderId="41" xfId="0" applyFont="1" applyBorder="1">
      <alignment horizontal="left" vertical="center" wrapText="1" indent="1"/>
    </xf>
    <xf numFmtId="0" fontId="10" fillId="0" borderId="42" xfId="0" applyFont="1" applyBorder="1">
      <alignment horizontal="left" vertical="center" wrapText="1" indent="1"/>
    </xf>
    <xf numFmtId="0" fontId="10" fillId="0" borderId="34" xfId="0" applyFont="1" applyBorder="1">
      <alignment horizontal="left" vertical="center" wrapText="1" indent="1"/>
    </xf>
    <xf numFmtId="0" fontId="0" fillId="0" borderId="43" xfId="0" applyBorder="1">
      <alignment horizontal="left" vertical="center" wrapText="1" indent="1"/>
    </xf>
    <xf numFmtId="0" fontId="0" fillId="0" borderId="44" xfId="0" applyBorder="1">
      <alignment horizontal="left" vertical="center" wrapText="1" indent="1"/>
    </xf>
    <xf numFmtId="2" fontId="0" fillId="0" borderId="44" xfId="0" applyNumberFormat="1" applyBorder="1">
      <alignment horizontal="left" vertical="center" wrapText="1" indent="1"/>
    </xf>
    <xf numFmtId="0" fontId="0" fillId="0" borderId="44" xfId="0" applyBorder="1" applyAlignment="1">
      <alignment horizontal="left" vertical="center" indent="1"/>
    </xf>
    <xf numFmtId="0" fontId="0" fillId="0" borderId="45" xfId="0" applyBorder="1">
      <alignment horizontal="left" vertical="center" wrapText="1" indent="1"/>
    </xf>
    <xf numFmtId="0" fontId="0" fillId="0" borderId="46" xfId="0" applyBorder="1">
      <alignment horizontal="left" vertical="center" wrapText="1" indent="1"/>
    </xf>
    <xf numFmtId="0" fontId="0" fillId="0" borderId="47" xfId="0" applyBorder="1">
      <alignment horizontal="left" vertical="center" wrapText="1" indent="1"/>
    </xf>
    <xf numFmtId="0" fontId="21" fillId="0" borderId="47" xfId="0" applyFont="1" applyBorder="1">
      <alignment horizontal="left" vertical="center" wrapText="1" indent="1"/>
    </xf>
    <xf numFmtId="0" fontId="0" fillId="5" borderId="48" xfId="0" applyFill="1" applyBorder="1">
      <alignment horizontal="left" vertical="center" wrapText="1" indent="1"/>
    </xf>
    <xf numFmtId="0" fontId="0" fillId="5" borderId="49" xfId="0" applyFill="1" applyBorder="1">
      <alignment horizontal="left" vertical="center" wrapText="1" indent="1"/>
    </xf>
    <xf numFmtId="0" fontId="0" fillId="5" borderId="50" xfId="0" applyFill="1" applyBorder="1">
      <alignment horizontal="left" vertical="center" wrapText="1" indent="1"/>
    </xf>
    <xf numFmtId="2" fontId="0" fillId="5" borderId="50" xfId="0" applyNumberFormat="1" applyFill="1" applyBorder="1">
      <alignment horizontal="left" vertical="center" wrapText="1" indent="1"/>
    </xf>
    <xf numFmtId="0" fontId="0" fillId="5" borderId="51" xfId="0" applyFill="1" applyBorder="1">
      <alignment horizontal="left" vertical="center" wrapText="1" indent="1"/>
    </xf>
    <xf numFmtId="0" fontId="0" fillId="5" borderId="9" xfId="0" applyFill="1" applyBorder="1">
      <alignment horizontal="left" vertical="center" wrapText="1" indent="1"/>
    </xf>
    <xf numFmtId="2" fontId="0" fillId="5" borderId="9" xfId="0" applyNumberFormat="1" applyFill="1" applyBorder="1">
      <alignment horizontal="left" vertical="center" wrapText="1" indent="1"/>
    </xf>
    <xf numFmtId="0" fontId="0" fillId="0" borderId="52" xfId="0" applyBorder="1">
      <alignment horizontal="left" vertical="center" wrapText="1" indent="1"/>
    </xf>
    <xf numFmtId="0" fontId="0" fillId="0" borderId="53" xfId="0" applyBorder="1">
      <alignment horizontal="left" vertical="center" wrapText="1" indent="1"/>
    </xf>
    <xf numFmtId="0" fontId="0" fillId="0" borderId="54" xfId="0" applyBorder="1">
      <alignment horizontal="left" vertical="center" wrapText="1" indent="1"/>
    </xf>
    <xf numFmtId="0" fontId="0" fillId="0" borderId="55" xfId="0" applyBorder="1">
      <alignment horizontal="left" vertical="center" wrapText="1" indent="1"/>
    </xf>
    <xf numFmtId="2" fontId="0" fillId="0" borderId="55" xfId="0" applyNumberFormat="1" applyBorder="1">
      <alignment horizontal="left" vertical="center" wrapText="1" indent="1"/>
    </xf>
    <xf numFmtId="0" fontId="0" fillId="0" borderId="56" xfId="0" applyBorder="1">
      <alignment horizontal="left" vertical="center" wrapText="1" indent="1"/>
    </xf>
    <xf numFmtId="0" fontId="0" fillId="0" borderId="51" xfId="0" applyBorder="1">
      <alignment horizontal="left" vertical="center" wrapText="1" indent="1"/>
    </xf>
    <xf numFmtId="0" fontId="0" fillId="0" borderId="0" xfId="0" applyAlignment="1">
      <alignment horizontal="left" vertical="top" wrapText="1"/>
    </xf>
    <xf numFmtId="0" fontId="15" fillId="4" borderId="10" xfId="2" applyFont="1" applyFill="1" applyBorder="1" applyAlignment="1">
      <alignment horizontal="center" vertical="center"/>
    </xf>
    <xf numFmtId="0" fontId="0" fillId="2" borderId="0" xfId="0" applyFill="1" applyAlignment="1">
      <alignment horizontal="left" vertical="center" wrapText="1" indent="1"/>
    </xf>
    <xf numFmtId="0" fontId="13" fillId="9" borderId="10" xfId="4" applyFont="1" applyFill="1" applyBorder="1" applyAlignment="1">
      <alignment horizontal="center" vertical="center"/>
    </xf>
    <xf numFmtId="0" fontId="14" fillId="5" borderId="10" xfId="3" applyFont="1" applyFill="1" applyBorder="1" applyAlignment="1">
      <alignment horizontal="center" vertical="center"/>
    </xf>
  </cellXfs>
  <cellStyles count="7">
    <cellStyle name="Normal" xfId="0" builtinId="0" customBuiltin="1"/>
    <cellStyle name="Overskrift 1" xfId="2" builtinId="16" customBuiltin="1"/>
    <cellStyle name="Overskrift 2" xfId="3" builtinId="17" customBuiltin="1"/>
    <cellStyle name="Overskrift 3" xfId="4" builtinId="18" customBuiltin="1"/>
    <cellStyle name="Overskrift 4" xfId="5" builtinId="19" customBuiltin="1"/>
    <cellStyle name="Procent" xfId="6" builtinId="5"/>
    <cellStyle name="Titel" xfId="1" builtinId="15" customBuiltin="1"/>
  </cellStyles>
  <dxfs count="123">
    <dxf>
      <fill>
        <patternFill>
          <bgColor theme="2" tint="-9.9948118533890809E-2"/>
        </patternFill>
      </fill>
    </dxf>
    <dxf>
      <fill>
        <patternFill>
          <bgColor theme="6" tint="0.79998168889431442"/>
        </patternFill>
      </fill>
    </dxf>
    <dxf>
      <fill>
        <patternFill>
          <bgColor theme="9" tint="0.79998168889431442"/>
        </patternFill>
      </fill>
    </dxf>
    <dxf>
      <font>
        <b val="0"/>
        <i val="0"/>
        <strike val="0"/>
        <condense val="0"/>
        <extend val="0"/>
        <outline val="0"/>
        <shadow val="0"/>
        <u val="none"/>
        <vertAlign val="baseline"/>
        <sz val="11"/>
        <color theme="1"/>
        <name val="Corbel"/>
        <family val="2"/>
        <scheme val="minor"/>
      </font>
    </dxf>
    <dxf>
      <font>
        <b val="0"/>
        <i val="0"/>
        <strike val="0"/>
        <condense val="0"/>
        <extend val="0"/>
        <outline val="0"/>
        <shadow val="0"/>
        <u val="none"/>
        <vertAlign val="baseline"/>
        <sz val="11"/>
        <color theme="1"/>
        <name val="Corbel"/>
        <family val="2"/>
        <scheme val="minor"/>
      </font>
    </dxf>
    <dxf>
      <font>
        <b val="0"/>
        <i val="0"/>
        <strike val="0"/>
        <condense val="0"/>
        <extend val="0"/>
        <outline val="0"/>
        <shadow val="0"/>
        <u val="none"/>
        <vertAlign val="baseline"/>
        <sz val="11"/>
        <color theme="1"/>
        <name val="Corbel"/>
        <family val="2"/>
        <scheme val="minor"/>
      </font>
    </dxf>
    <dxf>
      <font>
        <b val="0"/>
        <i val="0"/>
        <strike val="0"/>
        <condense val="0"/>
        <extend val="0"/>
        <outline val="0"/>
        <shadow val="0"/>
        <u val="none"/>
        <vertAlign val="baseline"/>
        <sz val="11"/>
        <color theme="1"/>
        <name val="Corbel"/>
        <family val="2"/>
        <scheme val="minor"/>
      </font>
    </dxf>
    <dxf>
      <font>
        <b val="0"/>
        <i val="0"/>
        <strike val="0"/>
        <condense val="0"/>
        <extend val="0"/>
        <outline val="0"/>
        <shadow val="0"/>
        <u val="none"/>
        <vertAlign val="baseline"/>
        <sz val="11"/>
        <color theme="1"/>
        <name val="Corbel"/>
        <family val="2"/>
        <scheme val="minor"/>
      </font>
      <numFmt numFmtId="2" formatCode="0.00"/>
    </dxf>
    <dxf>
      <font>
        <b val="0"/>
        <i val="0"/>
        <strike val="0"/>
        <condense val="0"/>
        <extend val="0"/>
        <outline val="0"/>
        <shadow val="0"/>
        <u val="none"/>
        <vertAlign val="baseline"/>
        <sz val="11"/>
        <color theme="1"/>
        <name val="Corbel"/>
        <family val="2"/>
        <scheme val="minor"/>
      </font>
    </dxf>
    <dxf>
      <font>
        <b val="0"/>
        <i val="0"/>
        <strike val="0"/>
        <condense val="0"/>
        <extend val="0"/>
        <outline val="0"/>
        <shadow val="0"/>
        <u val="none"/>
        <vertAlign val="baseline"/>
        <sz val="11"/>
        <color theme="1"/>
        <name val="Corbel"/>
        <family val="2"/>
        <scheme val="minor"/>
      </font>
    </dxf>
    <dxf>
      <font>
        <b val="0"/>
        <i val="0"/>
        <strike val="0"/>
        <condense val="0"/>
        <extend val="0"/>
        <outline val="0"/>
        <shadow val="0"/>
        <u val="none"/>
        <vertAlign val="baseline"/>
        <sz val="11"/>
        <color theme="1"/>
        <name val="Corbel"/>
        <family val="2"/>
        <scheme val="minor"/>
      </font>
    </dxf>
    <dxf>
      <font>
        <b val="0"/>
        <i val="0"/>
        <strike val="0"/>
        <condense val="0"/>
        <extend val="0"/>
        <outline val="0"/>
        <shadow val="0"/>
        <u val="none"/>
        <vertAlign val="baseline"/>
        <sz val="11"/>
        <color theme="1"/>
        <name val="Corbel"/>
        <family val="2"/>
        <scheme val="minor"/>
      </font>
    </dxf>
    <dxf>
      <font>
        <b val="0"/>
        <i val="0"/>
        <strike val="0"/>
        <condense val="0"/>
        <extend val="0"/>
        <outline val="0"/>
        <shadow val="0"/>
        <u val="none"/>
        <vertAlign val="baseline"/>
        <sz val="11"/>
        <color theme="1"/>
        <name val="Corbel"/>
        <family val="2"/>
        <scheme val="minor"/>
      </font>
    </dxf>
    <dxf>
      <fill>
        <patternFill>
          <bgColor rgb="FF92D050"/>
        </patternFill>
      </fill>
    </dxf>
    <dxf>
      <fill>
        <patternFill>
          <bgColor theme="9"/>
        </patternFill>
      </fill>
    </dxf>
    <dxf>
      <fill>
        <patternFill>
          <bgColor rgb="FFFFC000"/>
        </patternFill>
      </fill>
    </dxf>
    <dxf>
      <fill>
        <patternFill>
          <bgColor rgb="FF92D050"/>
        </patternFill>
      </fill>
    </dxf>
    <dxf>
      <fill>
        <patternFill>
          <bgColor theme="9" tint="0.59996337778862885"/>
        </patternFill>
      </fill>
    </dxf>
    <dxf>
      <fill>
        <patternFill>
          <bgColor rgb="FFFFFF00"/>
        </patternFill>
      </fill>
    </dxf>
    <dxf>
      <fill>
        <patternFill>
          <bgColor rgb="FF92D050"/>
        </patternFill>
      </fill>
    </dxf>
    <dxf>
      <fill>
        <patternFill>
          <bgColor theme="9"/>
        </patternFill>
      </fill>
    </dxf>
    <dxf>
      <fill>
        <patternFill>
          <bgColor rgb="FFFFC000"/>
        </patternFill>
      </fill>
    </dxf>
    <dxf>
      <fill>
        <patternFill>
          <bgColor rgb="FF92D050"/>
        </patternFill>
      </fill>
    </dxf>
    <dxf>
      <fill>
        <patternFill>
          <bgColor theme="9" tint="0.59996337778862885"/>
        </patternFill>
      </fill>
    </dxf>
    <dxf>
      <fill>
        <patternFill>
          <bgColor rgb="FFFFFF00"/>
        </patternFill>
      </fill>
    </dxf>
    <dxf>
      <fill>
        <patternFill>
          <bgColor rgb="FF92D050"/>
        </patternFill>
      </fill>
    </dxf>
    <dxf>
      <fill>
        <patternFill>
          <bgColor theme="9"/>
        </patternFill>
      </fill>
    </dxf>
    <dxf>
      <fill>
        <patternFill>
          <bgColor rgb="FFFFC000"/>
        </patternFill>
      </fill>
    </dxf>
    <dxf>
      <fill>
        <patternFill>
          <bgColor rgb="FF92D050"/>
        </patternFill>
      </fill>
    </dxf>
    <dxf>
      <fill>
        <patternFill>
          <bgColor theme="9" tint="0.59996337778862885"/>
        </patternFill>
      </fill>
    </dxf>
    <dxf>
      <fill>
        <patternFill>
          <bgColor rgb="FFFFFF00"/>
        </patternFill>
      </fill>
    </dxf>
    <dxf>
      <fill>
        <patternFill>
          <bgColor rgb="FF92D050"/>
        </patternFill>
      </fill>
    </dxf>
    <dxf>
      <fill>
        <patternFill>
          <bgColor theme="9"/>
        </patternFill>
      </fill>
    </dxf>
    <dxf>
      <fill>
        <patternFill>
          <bgColor rgb="FFFFC000"/>
        </patternFill>
      </fill>
    </dxf>
    <dxf>
      <fill>
        <patternFill>
          <bgColor rgb="FF92D050"/>
        </patternFill>
      </fill>
    </dxf>
    <dxf>
      <fill>
        <patternFill>
          <bgColor theme="9" tint="0.59996337778862885"/>
        </patternFill>
      </fill>
    </dxf>
    <dxf>
      <fill>
        <patternFill>
          <bgColor rgb="FFFFFF00"/>
        </patternFill>
      </fill>
    </dxf>
    <dxf>
      <fill>
        <patternFill>
          <bgColor rgb="FF92D050"/>
        </patternFill>
      </fill>
    </dxf>
    <dxf>
      <fill>
        <patternFill>
          <bgColor theme="9"/>
        </patternFill>
      </fill>
    </dxf>
    <dxf>
      <fill>
        <patternFill>
          <bgColor rgb="FF92D050"/>
        </patternFill>
      </fill>
    </dxf>
    <dxf>
      <fill>
        <patternFill>
          <bgColor theme="9"/>
        </patternFill>
      </fill>
    </dxf>
    <dxf>
      <fill>
        <patternFill>
          <bgColor rgb="FFFFC000"/>
        </patternFill>
      </fill>
    </dxf>
    <dxf>
      <fill>
        <patternFill>
          <bgColor rgb="FF92D050"/>
        </patternFill>
      </fill>
    </dxf>
    <dxf>
      <fill>
        <patternFill>
          <bgColor theme="9" tint="0.59996337778862885"/>
        </patternFill>
      </fill>
    </dxf>
    <dxf>
      <fill>
        <patternFill>
          <bgColor rgb="FFFFFF00"/>
        </patternFill>
      </fill>
    </dxf>
    <dxf>
      <fill>
        <patternFill>
          <bgColor rgb="FF92D050"/>
        </patternFill>
      </fill>
    </dxf>
    <dxf>
      <fill>
        <patternFill>
          <bgColor theme="9"/>
        </patternFill>
      </fill>
    </dxf>
    <dxf>
      <fill>
        <patternFill>
          <bgColor rgb="FFFFC000"/>
        </patternFill>
      </fill>
    </dxf>
    <dxf>
      <fill>
        <patternFill>
          <bgColor rgb="FF92D050"/>
        </patternFill>
      </fill>
    </dxf>
    <dxf>
      <fill>
        <patternFill>
          <bgColor theme="9" tint="0.59996337778862885"/>
        </patternFill>
      </fill>
    </dxf>
    <dxf>
      <fill>
        <patternFill>
          <bgColor rgb="FFFFFF00"/>
        </patternFill>
      </fill>
    </dxf>
    <dxf>
      <fill>
        <patternFill>
          <bgColor rgb="FF92D050"/>
        </patternFill>
      </fill>
    </dxf>
    <dxf>
      <fill>
        <patternFill>
          <bgColor theme="9"/>
        </patternFill>
      </fill>
    </dxf>
    <dxf>
      <fill>
        <patternFill>
          <bgColor theme="2" tint="-0.89996032593768116"/>
        </patternFill>
      </fill>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ont>
        <color theme="3" tint="-0.24994659260841701"/>
      </font>
      <fill>
        <patternFill patternType="solid">
          <bgColor theme="6" tint="0.79998168889431442"/>
        </patternFill>
      </fill>
      <border>
        <left/>
        <right/>
        <top/>
        <bottom style="thin">
          <color theme="3"/>
        </bottom>
        <vertical/>
        <horizontal/>
      </border>
    </dxf>
    <dxf>
      <fill>
        <patternFill>
          <bgColor theme="8" tint="0.79998168889431442"/>
        </patternFill>
      </fill>
      <border>
        <vertical/>
        <horizontal/>
      </border>
    </dxf>
    <dxf>
      <fill>
        <patternFill>
          <bgColor rgb="FF92D050"/>
        </patternFill>
      </fill>
    </dxf>
    <dxf>
      <fill>
        <patternFill>
          <bgColor theme="9"/>
        </patternFill>
      </fill>
    </dxf>
    <dxf>
      <fill>
        <patternFill>
          <bgColor rgb="FFFFC000"/>
        </patternFill>
      </fill>
    </dxf>
    <dxf>
      <fill>
        <patternFill>
          <bgColor rgb="FF92D050"/>
        </patternFill>
      </fill>
    </dxf>
    <dxf>
      <fill>
        <patternFill>
          <bgColor theme="9" tint="0.59996337778862885"/>
        </patternFill>
      </fill>
    </dxf>
    <dxf>
      <fill>
        <patternFill>
          <bgColor rgb="FFFFFF00"/>
        </patternFill>
      </fill>
    </dxf>
    <dxf>
      <fill>
        <patternFill>
          <bgColor rgb="FF92D050"/>
        </patternFill>
      </fill>
    </dxf>
    <dxf>
      <fill>
        <patternFill>
          <bgColor theme="9"/>
        </patternFill>
      </fill>
    </dxf>
    <dxf>
      <fill>
        <patternFill>
          <bgColor theme="2" tint="-0.89996032593768116"/>
        </patternFill>
      </fill>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ont>
        <color theme="3" tint="-0.24994659260841701"/>
      </font>
      <fill>
        <patternFill patternType="solid">
          <bgColor theme="6" tint="0.79998168889431442"/>
        </patternFill>
      </fill>
      <border>
        <left/>
        <right/>
        <top/>
        <bottom style="thin">
          <color theme="3"/>
        </bottom>
        <vertical/>
        <horizontal/>
      </border>
    </dxf>
    <dxf>
      <fill>
        <patternFill>
          <bgColor theme="8" tint="0.79998168889431442"/>
        </patternFill>
      </fill>
      <border>
        <vertical/>
        <horizontal/>
      </border>
    </dxf>
    <dxf>
      <fill>
        <patternFill>
          <bgColor rgb="FFFFC000"/>
        </patternFill>
      </fill>
    </dxf>
    <dxf>
      <fill>
        <patternFill>
          <bgColor rgb="FF92D050"/>
        </patternFill>
      </fill>
    </dxf>
    <dxf>
      <fill>
        <patternFill>
          <bgColor theme="9" tint="0.59996337778862885"/>
        </patternFill>
      </fill>
    </dxf>
    <dxf>
      <fill>
        <patternFill>
          <bgColor rgb="FFFFFF00"/>
        </patternFill>
      </fill>
    </dxf>
    <dxf>
      <fill>
        <patternFill>
          <bgColor rgb="FF92D050"/>
        </patternFill>
      </fill>
    </dxf>
    <dxf>
      <fill>
        <patternFill>
          <bgColor theme="9"/>
        </patternFill>
      </fill>
    </dxf>
    <dxf>
      <fill>
        <patternFill>
          <bgColor rgb="FFFFC000"/>
        </patternFill>
      </fill>
    </dxf>
    <dxf>
      <fill>
        <patternFill>
          <bgColor rgb="FF92D050"/>
        </patternFill>
      </fill>
    </dxf>
    <dxf>
      <fill>
        <patternFill>
          <bgColor theme="9" tint="0.59996337778862885"/>
        </patternFill>
      </fill>
    </dxf>
    <dxf>
      <fill>
        <patternFill>
          <bgColor rgb="FFFFFF00"/>
        </patternFill>
      </fill>
    </dxf>
    <dxf>
      <fill>
        <patternFill>
          <bgColor rgb="FF92D050"/>
        </patternFill>
      </fill>
    </dxf>
    <dxf>
      <fill>
        <patternFill>
          <bgColor theme="9"/>
        </patternFill>
      </fill>
    </dxf>
    <dxf>
      <fill>
        <patternFill>
          <bgColor rgb="FFFFC000"/>
        </patternFill>
      </fill>
    </dxf>
    <dxf>
      <fill>
        <patternFill>
          <bgColor rgb="FF92D050"/>
        </patternFill>
      </fill>
    </dxf>
    <dxf>
      <fill>
        <patternFill>
          <bgColor theme="9" tint="0.59996337778862885"/>
        </patternFill>
      </fill>
    </dxf>
    <dxf>
      <fill>
        <patternFill>
          <bgColor rgb="FFFFFF00"/>
        </patternFill>
      </fill>
    </dxf>
    <dxf>
      <fill>
        <patternFill>
          <bgColor rgb="FF92D050"/>
        </patternFill>
      </fill>
    </dxf>
    <dxf>
      <fill>
        <patternFill>
          <bgColor theme="9"/>
        </patternFill>
      </fill>
    </dxf>
    <dxf>
      <fill>
        <patternFill>
          <bgColor rgb="FFFFC000"/>
        </patternFill>
      </fill>
    </dxf>
    <dxf>
      <fill>
        <patternFill>
          <bgColor rgb="FF92D050"/>
        </patternFill>
      </fill>
    </dxf>
    <dxf>
      <fill>
        <patternFill>
          <bgColor theme="9" tint="0.59996337778862885"/>
        </patternFill>
      </fill>
    </dxf>
    <dxf>
      <fill>
        <patternFill>
          <bgColor rgb="FFFFFF00"/>
        </patternFill>
      </fill>
    </dxf>
    <dxf>
      <fill>
        <patternFill>
          <bgColor rgb="FF92D050"/>
        </patternFill>
      </fill>
    </dxf>
    <dxf>
      <fill>
        <patternFill>
          <bgColor theme="9"/>
        </patternFill>
      </fill>
    </dxf>
    <dxf>
      <fill>
        <patternFill>
          <bgColor theme="2" tint="-0.89996032593768116"/>
        </patternFill>
      </fill>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ont>
        <color theme="3" tint="-0.24994659260841701"/>
      </font>
      <fill>
        <patternFill patternType="solid">
          <bgColor theme="6" tint="0.79998168889431442"/>
        </patternFill>
      </fill>
      <border>
        <left/>
        <right/>
        <top/>
        <bottom style="thin">
          <color theme="3"/>
        </bottom>
        <vertical/>
        <horizontal/>
      </border>
    </dxf>
    <dxf>
      <fill>
        <patternFill>
          <bgColor theme="8" tint="0.79998168889431442"/>
        </patternFill>
      </fill>
      <border>
        <vertical/>
        <horizontal/>
      </border>
    </dxf>
    <dxf>
      <fill>
        <patternFill>
          <bgColor rgb="FFFFC000"/>
        </patternFill>
      </fill>
    </dxf>
    <dxf>
      <fill>
        <patternFill>
          <bgColor rgb="FF92D050"/>
        </patternFill>
      </fill>
    </dxf>
    <dxf>
      <fill>
        <patternFill>
          <bgColor theme="9" tint="0.59996337778862885"/>
        </patternFill>
      </fill>
    </dxf>
    <dxf>
      <fill>
        <patternFill>
          <bgColor rgb="FFFFFF00"/>
        </patternFill>
      </fill>
    </dxf>
    <dxf>
      <fill>
        <patternFill>
          <bgColor rgb="FF92D050"/>
        </patternFill>
      </fill>
    </dxf>
    <dxf>
      <fill>
        <patternFill>
          <bgColor theme="9"/>
        </patternFill>
      </fill>
    </dxf>
    <dxf>
      <fill>
        <patternFill>
          <bgColor rgb="FF92D050"/>
        </patternFill>
      </fill>
    </dxf>
    <dxf>
      <fill>
        <patternFill>
          <bgColor theme="9"/>
        </patternFill>
      </fill>
    </dxf>
    <dxf>
      <fill>
        <patternFill>
          <bgColor rgb="FFFFC000"/>
        </patternFill>
      </fill>
    </dxf>
    <dxf>
      <fill>
        <patternFill>
          <bgColor rgb="FF92D050"/>
        </patternFill>
      </fill>
    </dxf>
    <dxf>
      <fill>
        <patternFill>
          <bgColor theme="9" tint="0.59996337778862885"/>
        </patternFill>
      </fill>
    </dxf>
    <dxf>
      <fill>
        <patternFill>
          <bgColor rgb="FFFFFF00"/>
        </patternFill>
      </fill>
    </dxf>
    <dxf>
      <fill>
        <patternFill>
          <bgColor rgb="FF92D050"/>
        </patternFill>
      </fill>
    </dxf>
    <dxf>
      <fill>
        <patternFill>
          <bgColor theme="9"/>
        </patternFill>
      </fill>
    </dxf>
    <dxf>
      <fill>
        <patternFill patternType="solid">
          <fgColor theme="0" tint="-0.14996795556505021"/>
          <bgColor theme="0" tint="-4.9989318521683403E-2"/>
        </patternFill>
      </fill>
    </dxf>
    <dxf>
      <font>
        <b/>
        <color theme="1"/>
      </font>
    </dxf>
    <dxf>
      <font>
        <b val="0"/>
        <i val="0"/>
        <color theme="1"/>
      </font>
    </dxf>
    <dxf>
      <font>
        <b/>
        <color theme="1"/>
      </font>
      <border>
        <top style="thin">
          <color theme="1"/>
        </top>
      </border>
    </dxf>
    <dxf>
      <font>
        <b/>
        <color theme="1"/>
      </font>
      <border>
        <bottom style="thin">
          <color theme="1"/>
        </bottom>
      </border>
    </dxf>
    <dxf>
      <font>
        <color theme="1"/>
      </font>
      <border>
        <top style="thin">
          <color theme="1"/>
        </top>
        <bottom style="thin">
          <color theme="1"/>
        </bottom>
      </border>
    </dxf>
  </dxfs>
  <tableStyles count="1" defaultTableStyle="Agile Timeline table style" defaultPivotStyle="PivotStyleLight16">
    <tableStyle name="Agile Timeline table style" pivot="0" count="6" xr9:uid="{C743E4F1-2AA9-4A3C-8D00-A10EABB35C13}">
      <tableStyleElement type="wholeTable" dxfId="122"/>
      <tableStyleElement type="headerRow" dxfId="121"/>
      <tableStyleElement type="totalRow" dxfId="120"/>
      <tableStyleElement type="firstColumn" dxfId="119"/>
      <tableStyleElement type="lastColumn" dxfId="118"/>
      <tableStyleElement type="firstRowStripe" dxfId="11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oneCell">
    <xdr:from>
      <xdr:col>2</xdr:col>
      <xdr:colOff>251460</xdr:colOff>
      <xdr:row>1</xdr:row>
      <xdr:rowOff>257175</xdr:rowOff>
    </xdr:from>
    <xdr:to>
      <xdr:col>2</xdr:col>
      <xdr:colOff>257175</xdr:colOff>
      <xdr:row>14</xdr:row>
      <xdr:rowOff>114300</xdr:rowOff>
    </xdr:to>
    <xdr:cxnSp macro="">
      <xdr:nvCxnSpPr>
        <xdr:cNvPr id="6" name="Straight Connector 5" descr="Perforated vertical line">
          <a:extLst>
            <a:ext uri="{FF2B5EF4-FFF2-40B4-BE49-F238E27FC236}">
              <a16:creationId xmlns:a16="http://schemas.microsoft.com/office/drawing/2014/main" id="{C9EE82D9-2247-4D8A-94C0-FE5A016B1184}"/>
            </a:ext>
          </a:extLst>
        </xdr:cNvPr>
        <xdr:cNvCxnSpPr/>
      </xdr:nvCxnSpPr>
      <xdr:spPr>
        <a:xfrm flipH="1">
          <a:off x="2849880" y="889635"/>
          <a:ext cx="5715" cy="5922645"/>
        </a:xfrm>
        <a:prstGeom prst="line">
          <a:avLst/>
        </a:prstGeom>
        <a:ln w="9525" cap="flat" cmpd="sng" algn="ctr">
          <a:solidFill>
            <a:schemeClr val="accent3">
              <a:lumMod val="75000"/>
            </a:schemeClr>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editAs="oneCell">
    <xdr:from>
      <xdr:col>6</xdr:col>
      <xdr:colOff>85725</xdr:colOff>
      <xdr:row>1</xdr:row>
      <xdr:rowOff>257175</xdr:rowOff>
    </xdr:from>
    <xdr:to>
      <xdr:col>6</xdr:col>
      <xdr:colOff>428625</xdr:colOff>
      <xdr:row>15</xdr:row>
      <xdr:rowOff>114300</xdr:rowOff>
    </xdr:to>
    <xdr:grpSp>
      <xdr:nvGrpSpPr>
        <xdr:cNvPr id="11" name="Group 10" descr="Perforated vertical line with an arrow at the bottom pointing downward to show decreasing priority as the Target items filled">
          <a:extLst>
            <a:ext uri="{FF2B5EF4-FFF2-40B4-BE49-F238E27FC236}">
              <a16:creationId xmlns:a16="http://schemas.microsoft.com/office/drawing/2014/main" id="{EEF3DF71-3C50-40DD-8AEF-C58BDACA8016}"/>
            </a:ext>
          </a:extLst>
        </xdr:cNvPr>
        <xdr:cNvGrpSpPr/>
      </xdr:nvGrpSpPr>
      <xdr:grpSpPr>
        <a:xfrm>
          <a:off x="8648700" y="885825"/>
          <a:ext cx="342900" cy="5572125"/>
          <a:chOff x="7515225" y="885825"/>
          <a:chExt cx="342900" cy="4386263"/>
        </a:xfrm>
      </xdr:grpSpPr>
      <xdr:cxnSp macro="">
        <xdr:nvCxnSpPr>
          <xdr:cNvPr id="4" name="Straight Connector 3" descr="Perforated line with an arrow at the end pointing downward to show decreasing priority as the buckets fill down">
            <a:extLst>
              <a:ext uri="{FF2B5EF4-FFF2-40B4-BE49-F238E27FC236}">
                <a16:creationId xmlns:a16="http://schemas.microsoft.com/office/drawing/2014/main" id="{483F1E9F-89C1-4FB1-8417-FE175D4BAD27}"/>
              </a:ext>
            </a:extLst>
          </xdr:cNvPr>
          <xdr:cNvCxnSpPr/>
        </xdr:nvCxnSpPr>
        <xdr:spPr>
          <a:xfrm>
            <a:off x="7686674" y="885825"/>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0" name="Flowchart: Extract 9" descr="Perforated line with an arrow at the end pointing downward to show decreasing priority as the buckets fill down">
            <a:extLst>
              <a:ext uri="{FF2B5EF4-FFF2-40B4-BE49-F238E27FC236}">
                <a16:creationId xmlns:a16="http://schemas.microsoft.com/office/drawing/2014/main" id="{080C734A-F711-45D9-9E02-FC37451DA1E6}"/>
              </a:ext>
            </a:extLst>
          </xdr:cNvPr>
          <xdr:cNvSpPr/>
        </xdr:nvSpPr>
        <xdr:spPr>
          <a:xfrm rot="10800000">
            <a:off x="7515225" y="5062538"/>
            <a:ext cx="342900" cy="209550"/>
          </a:xfrm>
          <a:prstGeom prst="flowChartExtract">
            <a:avLst/>
          </a:prstGeom>
          <a:no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oneCell">
    <xdr:from>
      <xdr:col>4</xdr:col>
      <xdr:colOff>76200</xdr:colOff>
      <xdr:row>1</xdr:row>
      <xdr:rowOff>257175</xdr:rowOff>
    </xdr:from>
    <xdr:to>
      <xdr:col>4</xdr:col>
      <xdr:colOff>419100</xdr:colOff>
      <xdr:row>15</xdr:row>
      <xdr:rowOff>91440</xdr:rowOff>
    </xdr:to>
    <xdr:grpSp>
      <xdr:nvGrpSpPr>
        <xdr:cNvPr id="12" name="Group 11" descr="Perforated vertical line with an arrow at the bottom pointing downward to show decreasing priority as the Target items filled">
          <a:extLst>
            <a:ext uri="{FF2B5EF4-FFF2-40B4-BE49-F238E27FC236}">
              <a16:creationId xmlns:a16="http://schemas.microsoft.com/office/drawing/2014/main" id="{E36B03B5-7ED7-41B8-AAC5-80477BED24A4}"/>
            </a:ext>
          </a:extLst>
        </xdr:cNvPr>
        <xdr:cNvGrpSpPr/>
      </xdr:nvGrpSpPr>
      <xdr:grpSpPr>
        <a:xfrm>
          <a:off x="5800725" y="885825"/>
          <a:ext cx="342900" cy="5549265"/>
          <a:chOff x="7515225" y="885825"/>
          <a:chExt cx="342900" cy="4386263"/>
        </a:xfrm>
      </xdr:grpSpPr>
      <xdr:cxnSp macro="">
        <xdr:nvCxnSpPr>
          <xdr:cNvPr id="13" name="Straight Connector 12" descr="Perforated line with an arrow at the end pointing downward to show decreasing priority as the buckets fill down">
            <a:extLst>
              <a:ext uri="{FF2B5EF4-FFF2-40B4-BE49-F238E27FC236}">
                <a16:creationId xmlns:a16="http://schemas.microsoft.com/office/drawing/2014/main" id="{65BF0E66-6D74-4FD1-978D-1EAE8799062A}"/>
              </a:ext>
            </a:extLst>
          </xdr:cNvPr>
          <xdr:cNvCxnSpPr/>
        </xdr:nvCxnSpPr>
        <xdr:spPr>
          <a:xfrm>
            <a:off x="7686674" y="885825"/>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4" name="Flowchart: Extract 13" descr="Perforated line with an arrow at the end pointing downward to show decreasing priority as the buckets fill down">
            <a:extLst>
              <a:ext uri="{FF2B5EF4-FFF2-40B4-BE49-F238E27FC236}">
                <a16:creationId xmlns:a16="http://schemas.microsoft.com/office/drawing/2014/main" id="{D7EBFD97-5C19-4C8C-8C8D-2B9E774E777A}"/>
              </a:ext>
            </a:extLst>
          </xdr:cNvPr>
          <xdr:cNvSpPr/>
        </xdr:nvSpPr>
        <xdr:spPr>
          <a:xfrm rot="10800000">
            <a:off x="7515225" y="5062538"/>
            <a:ext cx="342900" cy="209550"/>
          </a:xfrm>
          <a:prstGeom prst="flowChartExtract">
            <a:avLst/>
          </a:prstGeom>
          <a:no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2.xml><?xml version="1.0" encoding="utf-8"?>
<xdr:wsDr xmlns:xdr="http://schemas.openxmlformats.org/drawingml/2006/spreadsheetDrawing" xmlns:a="http://schemas.openxmlformats.org/drawingml/2006/main">
  <xdr:oneCellAnchor>
    <xdr:from>
      <xdr:col>2</xdr:col>
      <xdr:colOff>251460</xdr:colOff>
      <xdr:row>1</xdr:row>
      <xdr:rowOff>257175</xdr:rowOff>
    </xdr:from>
    <xdr:ext cx="5715" cy="5000625"/>
    <xdr:cxnSp macro="">
      <xdr:nvCxnSpPr>
        <xdr:cNvPr id="2" name="Straight Connector 1" descr="Perforated vertical line">
          <a:extLst>
            <a:ext uri="{FF2B5EF4-FFF2-40B4-BE49-F238E27FC236}">
              <a16:creationId xmlns:a16="http://schemas.microsoft.com/office/drawing/2014/main" id="{571BB82C-CC4D-44AA-BC70-269631B78219}"/>
            </a:ext>
          </a:extLst>
        </xdr:cNvPr>
        <xdr:cNvCxnSpPr/>
      </xdr:nvCxnSpPr>
      <xdr:spPr>
        <a:xfrm flipH="1">
          <a:off x="1623060" y="381000"/>
          <a:ext cx="5715" cy="5000625"/>
        </a:xfrm>
        <a:prstGeom prst="line">
          <a:avLst/>
        </a:prstGeom>
        <a:ln w="9525" cap="flat" cmpd="sng" algn="ctr">
          <a:solidFill>
            <a:schemeClr val="accent3">
              <a:lumMod val="75000"/>
            </a:schemeClr>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oneCellAnchor>
  <xdr:oneCellAnchor>
    <xdr:from>
      <xdr:col>6</xdr:col>
      <xdr:colOff>85725</xdr:colOff>
      <xdr:row>1</xdr:row>
      <xdr:rowOff>257175</xdr:rowOff>
    </xdr:from>
    <xdr:ext cx="342900" cy="5381625"/>
    <xdr:grpSp>
      <xdr:nvGrpSpPr>
        <xdr:cNvPr id="3" name="Group 2" descr="Perforated vertical line with an arrow at the bottom pointing downward to show decreasing priority as the Target items filled">
          <a:extLst>
            <a:ext uri="{FF2B5EF4-FFF2-40B4-BE49-F238E27FC236}">
              <a16:creationId xmlns:a16="http://schemas.microsoft.com/office/drawing/2014/main" id="{39BD463E-9748-4EFF-99C6-838C3B5F1EAB}"/>
            </a:ext>
          </a:extLst>
        </xdr:cNvPr>
        <xdr:cNvGrpSpPr/>
      </xdr:nvGrpSpPr>
      <xdr:grpSpPr>
        <a:xfrm>
          <a:off x="8648700" y="885825"/>
          <a:ext cx="342900" cy="5381625"/>
          <a:chOff x="7515225" y="885825"/>
          <a:chExt cx="342900" cy="4386263"/>
        </a:xfrm>
      </xdr:grpSpPr>
      <xdr:cxnSp macro="">
        <xdr:nvCxnSpPr>
          <xdr:cNvPr id="4" name="Straight Connector 3" descr="Perforated line with an arrow at the end pointing downward to show decreasing priority as the buckets fill down">
            <a:extLst>
              <a:ext uri="{FF2B5EF4-FFF2-40B4-BE49-F238E27FC236}">
                <a16:creationId xmlns:a16="http://schemas.microsoft.com/office/drawing/2014/main" id="{B84A1439-386A-4781-B1B1-53B0012BEC18}"/>
              </a:ext>
            </a:extLst>
          </xdr:cNvPr>
          <xdr:cNvCxnSpPr/>
        </xdr:nvCxnSpPr>
        <xdr:spPr>
          <a:xfrm>
            <a:off x="7686674" y="885825"/>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5" name="Flowchart: Extract 4" descr="Perforated line with an arrow at the end pointing downward to show decreasing priority as the buckets fill down">
            <a:extLst>
              <a:ext uri="{FF2B5EF4-FFF2-40B4-BE49-F238E27FC236}">
                <a16:creationId xmlns:a16="http://schemas.microsoft.com/office/drawing/2014/main" id="{80C6BF45-51E5-4148-9EE6-04CC9EA716FD}"/>
              </a:ext>
            </a:extLst>
          </xdr:cNvPr>
          <xdr:cNvSpPr/>
        </xdr:nvSpPr>
        <xdr:spPr>
          <a:xfrm rot="10800000">
            <a:off x="7515225" y="5062538"/>
            <a:ext cx="342900" cy="209550"/>
          </a:xfrm>
          <a:prstGeom prst="flowChartExtract">
            <a:avLst/>
          </a:prstGeom>
          <a:no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oneCellAnchor>
  <xdr:oneCellAnchor>
    <xdr:from>
      <xdr:col>4</xdr:col>
      <xdr:colOff>76200</xdr:colOff>
      <xdr:row>1</xdr:row>
      <xdr:rowOff>257175</xdr:rowOff>
    </xdr:from>
    <xdr:ext cx="342900" cy="5358765"/>
    <xdr:grpSp>
      <xdr:nvGrpSpPr>
        <xdr:cNvPr id="6" name="Group 5" descr="Perforated vertical line with an arrow at the bottom pointing downward to show decreasing priority as the Target items filled">
          <a:extLst>
            <a:ext uri="{FF2B5EF4-FFF2-40B4-BE49-F238E27FC236}">
              <a16:creationId xmlns:a16="http://schemas.microsoft.com/office/drawing/2014/main" id="{5364CD04-0B6C-40F0-875B-0EE588A8C3F0}"/>
            </a:ext>
          </a:extLst>
        </xdr:cNvPr>
        <xdr:cNvGrpSpPr/>
      </xdr:nvGrpSpPr>
      <xdr:grpSpPr>
        <a:xfrm>
          <a:off x="5800725" y="885825"/>
          <a:ext cx="342900" cy="5358765"/>
          <a:chOff x="7515225" y="885825"/>
          <a:chExt cx="342900" cy="4386263"/>
        </a:xfrm>
      </xdr:grpSpPr>
      <xdr:cxnSp macro="">
        <xdr:nvCxnSpPr>
          <xdr:cNvPr id="7" name="Straight Connector 6" descr="Perforated line with an arrow at the end pointing downward to show decreasing priority as the buckets fill down">
            <a:extLst>
              <a:ext uri="{FF2B5EF4-FFF2-40B4-BE49-F238E27FC236}">
                <a16:creationId xmlns:a16="http://schemas.microsoft.com/office/drawing/2014/main" id="{55244156-CD0A-417A-8DB3-4FA82503CFCB}"/>
              </a:ext>
            </a:extLst>
          </xdr:cNvPr>
          <xdr:cNvCxnSpPr/>
        </xdr:nvCxnSpPr>
        <xdr:spPr>
          <a:xfrm>
            <a:off x="7686674" y="885825"/>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8" name="Flowchart: Extract 7" descr="Perforated line with an arrow at the end pointing downward to show decreasing priority as the buckets fill down">
            <a:extLst>
              <a:ext uri="{FF2B5EF4-FFF2-40B4-BE49-F238E27FC236}">
                <a16:creationId xmlns:a16="http://schemas.microsoft.com/office/drawing/2014/main" id="{ECCC713F-7111-4BFE-BAEF-0D8221139CC3}"/>
              </a:ext>
            </a:extLst>
          </xdr:cNvPr>
          <xdr:cNvSpPr/>
        </xdr:nvSpPr>
        <xdr:spPr>
          <a:xfrm rot="10800000">
            <a:off x="7515225" y="5062538"/>
            <a:ext cx="342900" cy="209550"/>
          </a:xfrm>
          <a:prstGeom prst="flowChartExtract">
            <a:avLst/>
          </a:prstGeom>
          <a:no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oneCellAnchor>
</xdr:wsDr>
</file>

<file path=xl/drawings/drawing3.xml><?xml version="1.0" encoding="utf-8"?>
<xdr:wsDr xmlns:xdr="http://schemas.openxmlformats.org/drawingml/2006/spreadsheetDrawing" xmlns:a="http://schemas.openxmlformats.org/drawingml/2006/main">
  <xdr:oneCellAnchor>
    <xdr:from>
      <xdr:col>2</xdr:col>
      <xdr:colOff>251460</xdr:colOff>
      <xdr:row>1</xdr:row>
      <xdr:rowOff>257175</xdr:rowOff>
    </xdr:from>
    <xdr:ext cx="5715" cy="5000625"/>
    <xdr:cxnSp macro="">
      <xdr:nvCxnSpPr>
        <xdr:cNvPr id="2" name="Straight Connector 1" descr="Perforated vertical line">
          <a:extLst>
            <a:ext uri="{FF2B5EF4-FFF2-40B4-BE49-F238E27FC236}">
              <a16:creationId xmlns:a16="http://schemas.microsoft.com/office/drawing/2014/main" id="{415F7284-D8F7-4DDC-B28F-E6C8ECB457B0}"/>
            </a:ext>
          </a:extLst>
        </xdr:cNvPr>
        <xdr:cNvCxnSpPr/>
      </xdr:nvCxnSpPr>
      <xdr:spPr>
        <a:xfrm flipH="1">
          <a:off x="1623060" y="381000"/>
          <a:ext cx="5715" cy="5000625"/>
        </a:xfrm>
        <a:prstGeom prst="line">
          <a:avLst/>
        </a:prstGeom>
        <a:ln w="9525" cap="flat" cmpd="sng" algn="ctr">
          <a:solidFill>
            <a:schemeClr val="accent3">
              <a:lumMod val="75000"/>
            </a:schemeClr>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oneCellAnchor>
  <xdr:oneCellAnchor>
    <xdr:from>
      <xdr:col>6</xdr:col>
      <xdr:colOff>85725</xdr:colOff>
      <xdr:row>1</xdr:row>
      <xdr:rowOff>257175</xdr:rowOff>
    </xdr:from>
    <xdr:ext cx="342900" cy="5381625"/>
    <xdr:grpSp>
      <xdr:nvGrpSpPr>
        <xdr:cNvPr id="3" name="Group 2" descr="Perforated vertical line with an arrow at the bottom pointing downward to show decreasing priority as the Target items filled">
          <a:extLst>
            <a:ext uri="{FF2B5EF4-FFF2-40B4-BE49-F238E27FC236}">
              <a16:creationId xmlns:a16="http://schemas.microsoft.com/office/drawing/2014/main" id="{4CEFFC0C-8DA7-4321-B619-D9CCB8EA4A95}"/>
            </a:ext>
          </a:extLst>
        </xdr:cNvPr>
        <xdr:cNvGrpSpPr/>
      </xdr:nvGrpSpPr>
      <xdr:grpSpPr>
        <a:xfrm>
          <a:off x="8648700" y="885825"/>
          <a:ext cx="342900" cy="5381625"/>
          <a:chOff x="7515225" y="885825"/>
          <a:chExt cx="342900" cy="4386263"/>
        </a:xfrm>
      </xdr:grpSpPr>
      <xdr:cxnSp macro="">
        <xdr:nvCxnSpPr>
          <xdr:cNvPr id="4" name="Straight Connector 3" descr="Perforated line with an arrow at the end pointing downward to show decreasing priority as the buckets fill down">
            <a:extLst>
              <a:ext uri="{FF2B5EF4-FFF2-40B4-BE49-F238E27FC236}">
                <a16:creationId xmlns:a16="http://schemas.microsoft.com/office/drawing/2014/main" id="{29107BAC-25CD-44A5-8315-CEF518D4F318}"/>
              </a:ext>
            </a:extLst>
          </xdr:cNvPr>
          <xdr:cNvCxnSpPr/>
        </xdr:nvCxnSpPr>
        <xdr:spPr>
          <a:xfrm>
            <a:off x="7686674" y="885825"/>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5" name="Flowchart: Extract 4" descr="Perforated line with an arrow at the end pointing downward to show decreasing priority as the buckets fill down">
            <a:extLst>
              <a:ext uri="{FF2B5EF4-FFF2-40B4-BE49-F238E27FC236}">
                <a16:creationId xmlns:a16="http://schemas.microsoft.com/office/drawing/2014/main" id="{AB3773B0-E4E6-48D3-B1E7-32C7BE57491E}"/>
              </a:ext>
            </a:extLst>
          </xdr:cNvPr>
          <xdr:cNvSpPr/>
        </xdr:nvSpPr>
        <xdr:spPr>
          <a:xfrm rot="10800000">
            <a:off x="7515225" y="5062538"/>
            <a:ext cx="342900" cy="209550"/>
          </a:xfrm>
          <a:prstGeom prst="flowChartExtract">
            <a:avLst/>
          </a:prstGeom>
          <a:no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oneCellAnchor>
  <xdr:oneCellAnchor>
    <xdr:from>
      <xdr:col>4</xdr:col>
      <xdr:colOff>76200</xdr:colOff>
      <xdr:row>1</xdr:row>
      <xdr:rowOff>257175</xdr:rowOff>
    </xdr:from>
    <xdr:ext cx="342900" cy="5358765"/>
    <xdr:grpSp>
      <xdr:nvGrpSpPr>
        <xdr:cNvPr id="6" name="Group 5" descr="Perforated vertical line with an arrow at the bottom pointing downward to show decreasing priority as the Target items filled">
          <a:extLst>
            <a:ext uri="{FF2B5EF4-FFF2-40B4-BE49-F238E27FC236}">
              <a16:creationId xmlns:a16="http://schemas.microsoft.com/office/drawing/2014/main" id="{A880C780-5D3C-4622-829C-ACB26BE8CC43}"/>
            </a:ext>
          </a:extLst>
        </xdr:cNvPr>
        <xdr:cNvGrpSpPr/>
      </xdr:nvGrpSpPr>
      <xdr:grpSpPr>
        <a:xfrm>
          <a:off x="5800725" y="885825"/>
          <a:ext cx="342900" cy="5358765"/>
          <a:chOff x="7515225" y="885825"/>
          <a:chExt cx="342900" cy="4386263"/>
        </a:xfrm>
      </xdr:grpSpPr>
      <xdr:cxnSp macro="">
        <xdr:nvCxnSpPr>
          <xdr:cNvPr id="7" name="Straight Connector 6" descr="Perforated line with an arrow at the end pointing downward to show decreasing priority as the buckets fill down">
            <a:extLst>
              <a:ext uri="{FF2B5EF4-FFF2-40B4-BE49-F238E27FC236}">
                <a16:creationId xmlns:a16="http://schemas.microsoft.com/office/drawing/2014/main" id="{5BBF4E47-E558-449D-BB94-E08D11CDD70D}"/>
              </a:ext>
            </a:extLst>
          </xdr:cNvPr>
          <xdr:cNvCxnSpPr/>
        </xdr:nvCxnSpPr>
        <xdr:spPr>
          <a:xfrm>
            <a:off x="7686674" y="885825"/>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8" name="Flowchart: Extract 7" descr="Perforated line with an arrow at the end pointing downward to show decreasing priority as the buckets fill down">
            <a:extLst>
              <a:ext uri="{FF2B5EF4-FFF2-40B4-BE49-F238E27FC236}">
                <a16:creationId xmlns:a16="http://schemas.microsoft.com/office/drawing/2014/main" id="{B16D7CBA-6DF7-44EC-9111-287E96A5AC5A}"/>
              </a:ext>
            </a:extLst>
          </xdr:cNvPr>
          <xdr:cNvSpPr/>
        </xdr:nvSpPr>
        <xdr:spPr>
          <a:xfrm rot="10800000">
            <a:off x="7515225" y="5062538"/>
            <a:ext cx="342900" cy="209550"/>
          </a:xfrm>
          <a:prstGeom prst="flowChartExtract">
            <a:avLst/>
          </a:prstGeom>
          <a:no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FE7E252-C15F-4927-8345-D27EC600B02A}" name="RoadmapData" displayName="RoadmapData" ref="B5:I39" totalsRowShown="0">
  <autoFilter ref="B5:I39" xr:uid="{CFE7E252-C15F-4927-8345-D27EC600B02A}"/>
  <sortState xmlns:xlrd2="http://schemas.microsoft.com/office/spreadsheetml/2017/richdata2" ref="B6:E39">
    <sortCondition ref="D6:D39"/>
    <sortCondition ref="C6:C39"/>
  </sortState>
  <tableColumns count="8">
    <tableColumn id="1" xr3:uid="{D5EF5B36-8E21-4ECD-B394-D3C95129E5C7}" name="Target"/>
    <tableColumn id="7" xr3:uid="{053B5D54-B469-4F69-9380-E6372F1DD17E}" name="Milestone or Activity"/>
    <tableColumn id="4" xr3:uid="{E3D62A3A-2AA2-492C-85D7-846BC31F1146}" name="Priority"/>
    <tableColumn id="5" xr3:uid="{859769F4-613D-4B62-862C-61C119832A43}" name="Result"/>
    <tableColumn id="2" xr3:uid="{3D5DFB4F-F913-4118-BC85-77D0797D0219}" name="Time estimation"/>
    <tableColumn id="3" xr3:uid="{679955B2-008D-4B70-9FC6-A1C71980B461}" name="Deadline (Week number)"/>
    <tableColumn id="6" xr3:uid="{7F111042-6592-46CC-A2F3-A8A6DD0E186C}" name="kommentarer"/>
    <tableColumn id="8" xr3:uid="{397F31AF-7912-4F03-A2FC-09E76F1BE653}" name="krav"/>
  </tableColumns>
  <tableStyleInfo name="Agile Timeline table style" showFirstColumn="1" showLastColumn="0" showRowStripes="1" showColumnStripes="0"/>
  <extLst>
    <ext xmlns:x14="http://schemas.microsoft.com/office/spreadsheetml/2009/9/main" uri="{504A1905-F514-4f6f-8877-14C23A59335A}">
      <x14:table altTextSummary="This table has a target and priority for every milestone or activity that is entered. Sort Priorty by Ascending order, followed by Milestone or Activity. When a milestone or activity is completed, update the corresponding Result field to show the results in the Agile Roadmap worksheet."/>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4DC2C50-C810-423D-97A2-389D915E9EB5}" name="RoadmapData4" displayName="RoadmapData4" ref="B5:I39" totalsRowShown="0">
  <autoFilter ref="B5:I39" xr:uid="{CFE7E252-C15F-4927-8345-D27EC600B02A}"/>
  <sortState xmlns:xlrd2="http://schemas.microsoft.com/office/spreadsheetml/2017/richdata2" ref="B6:E39">
    <sortCondition ref="D6:D39"/>
    <sortCondition ref="C6:C39"/>
  </sortState>
  <tableColumns count="8">
    <tableColumn id="1" xr3:uid="{D5EF5B36-8E21-4ECD-B394-D3C95129E5C7}" name="Target"/>
    <tableColumn id="7" xr3:uid="{053B5D54-B469-4F69-9380-E6372F1DD17E}" name="Milestone or Activity"/>
    <tableColumn id="4" xr3:uid="{E3D62A3A-2AA2-492C-85D7-846BC31F1146}" name="Priority"/>
    <tableColumn id="5" xr3:uid="{859769F4-613D-4B62-862C-61C119832A43}" name="Result"/>
    <tableColumn id="2" xr3:uid="{3D5DFB4F-F913-4118-BC85-77D0797D0219}" name="Time estimation"/>
    <tableColumn id="3" xr3:uid="{679955B2-008D-4B70-9FC6-A1C71980B461}" name="Deadline (Week number)"/>
    <tableColumn id="6" xr3:uid="{7F111042-6592-46CC-A2F3-A8A6DD0E186C}" name="kommentarer"/>
    <tableColumn id="8" xr3:uid="{C1124FD7-207A-4BE0-9E0D-32E48D62D381}" name="krav"/>
  </tableColumns>
  <tableStyleInfo name="Agile Timeline table style" showFirstColumn="1" showLastColumn="0" showRowStripes="1" showColumnStripes="0"/>
  <extLst>
    <ext xmlns:x14="http://schemas.microsoft.com/office/spreadsheetml/2009/9/main" uri="{504A1905-F514-4f6f-8877-14C23A59335A}">
      <x14:table altTextSummary="This table has a target and priority for every milestone or activity that is entered. Sort Priorty by Ascending order, followed by Milestone or Activity. When a milestone or activity is completed, update the corresponding Result field to show the results in the Agile Roadmap worksheet."/>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22E06EA-92FB-42F5-9A79-88825AA94DEB}" name="RoadmapData3" displayName="RoadmapData3" ref="B5:I39" totalsRowShown="0">
  <autoFilter ref="B5:I39" xr:uid="{CFE7E252-C15F-4927-8345-D27EC600B02A}"/>
  <sortState xmlns:xlrd2="http://schemas.microsoft.com/office/spreadsheetml/2017/richdata2" ref="B6:E39">
    <sortCondition ref="D6:D39"/>
    <sortCondition ref="C6:C39"/>
  </sortState>
  <tableColumns count="8">
    <tableColumn id="1" xr3:uid="{D5EF5B36-8E21-4ECD-B394-D3C95129E5C7}" name="Target"/>
    <tableColumn id="7" xr3:uid="{053B5D54-B469-4F69-9380-E6372F1DD17E}" name="Milestone or Activity"/>
    <tableColumn id="4" xr3:uid="{E3D62A3A-2AA2-492C-85D7-846BC31F1146}" name="Priority"/>
    <tableColumn id="5" xr3:uid="{859769F4-613D-4B62-862C-61C119832A43}" name="Result"/>
    <tableColumn id="2" xr3:uid="{3D5DFB4F-F913-4118-BC85-77D0797D0219}" name="Time estimation"/>
    <tableColumn id="3" xr3:uid="{679955B2-008D-4B70-9FC6-A1C71980B461}" name="Deadline (Week number)"/>
    <tableColumn id="6" xr3:uid="{7F111042-6592-46CC-A2F3-A8A6DD0E186C}" name="kommentarer"/>
    <tableColumn id="8" xr3:uid="{40111D59-A1B6-4BB9-B540-DBED9729FCAD}" name="krav"/>
  </tableColumns>
  <tableStyleInfo name="Agile Timeline table style" showFirstColumn="1" showLastColumn="0" showRowStripes="1" showColumnStripes="0"/>
  <extLst>
    <ext xmlns:x14="http://schemas.microsoft.com/office/spreadsheetml/2009/9/main" uri="{504A1905-F514-4f6f-8877-14C23A59335A}">
      <x14:table altTextSummary="This table has a target and priority for every milestone or activity that is entered. Sort Priorty by Ascending order, followed by Milestone or Activity. When a milestone or activity is completed, update the corresponding Result field to show the results in the Agile Roadmap worksheet."/>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CD5386D-F9E1-45E8-90DD-99BCAD807319}" name="RoadmapData6" displayName="RoadmapData6" ref="B5:J52" totalsRowShown="0" dataDxfId="12">
  <autoFilter ref="B5:J52" xr:uid="{CFE7E252-C15F-4927-8345-D27EC600B02A}"/>
  <sortState xmlns:xlrd2="http://schemas.microsoft.com/office/spreadsheetml/2017/richdata2" ref="B6:E42">
    <sortCondition ref="D6:D42"/>
    <sortCondition ref="C6:C42"/>
  </sortState>
  <tableColumns count="9">
    <tableColumn id="1" xr3:uid="{3DD47DC4-97F1-4345-8A86-CF72CDCF42AE}" name="Target" dataDxfId="11"/>
    <tableColumn id="7" xr3:uid="{C6AD34CA-FBC7-4ACB-B508-7F03836D1B6D}" name="Milestone or Activity" dataDxfId="10"/>
    <tableColumn id="4" xr3:uid="{F4B4F604-65DB-4B2B-BDAC-BCE7C2F804EE}" name="Priority" dataDxfId="9"/>
    <tableColumn id="5" xr3:uid="{383307C1-37D5-4F42-A8F1-CC94616F8480}" name="Result" dataDxfId="8"/>
    <tableColumn id="2" xr3:uid="{BEBA39DE-6C27-4F5C-9957-EF44F004C2DB}" name="Time estimation" dataDxfId="7"/>
    <tableColumn id="3" xr3:uid="{6678DE61-3350-49E8-8195-B848820B2A71}" name="Deadline (Week number)" dataDxfId="6"/>
    <tableColumn id="6" xr3:uid="{8CE05054-F102-4BE8-B6A0-2F8622AF4D49}" name="kommentarer" dataDxfId="5"/>
    <tableColumn id="8" xr3:uid="{11379D49-FB22-4796-AE21-D0C1B72C0EF0}" name="krav" dataDxfId="4"/>
    <tableColumn id="9" xr3:uid="{C6E876BE-26D6-45BD-B27F-D2DB4A565F99}" name="område" dataDxfId="3"/>
  </tableColumns>
  <tableStyleInfo name="Agile Timeline table style" showFirstColumn="1" showLastColumn="0" showRowStripes="1" showColumnStripes="0"/>
  <extLst>
    <ext xmlns:x14="http://schemas.microsoft.com/office/spreadsheetml/2009/9/main" uri="{504A1905-F514-4f6f-8877-14C23A59335A}">
      <x14:table altTextSummary="This table has a target and priority for every milestone or activity that is entered. Sort Priorty by Ascending order, followed by Milestone or Activity. When a milestone or activity is completed, update the corresponding Result field to show the results in the Agile Roadmap worksheet."/>
    </ext>
  </extLst>
</table>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orbel">
      <a:maj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4ADA5-31BF-44BD-B00F-C65AACB08AE5}">
  <sheetPr codeName="Sheet1">
    <tabColor theme="1" tint="0.499984740745262"/>
    <pageSetUpPr fitToPage="1"/>
  </sheetPr>
  <dimension ref="A1:AF43"/>
  <sheetViews>
    <sheetView showGridLines="0" zoomScaleNormal="100" workbookViewId="0">
      <selection activeCell="G24" sqref="G24"/>
    </sheetView>
  </sheetViews>
  <sheetFormatPr defaultRowHeight="15"/>
  <cols>
    <col min="1" max="1" width="2.625" style="6" customWidth="1"/>
    <col min="2" max="2" width="15.625" customWidth="1"/>
    <col min="3" max="3" width="36.125" customWidth="1"/>
    <col min="4" max="4" width="12.625" customWidth="1"/>
    <col min="5" max="5" width="30.625" customWidth="1"/>
    <col min="6" max="6" width="18.5" bestFit="1" customWidth="1"/>
    <col min="7" max="7" width="26.125" bestFit="1" customWidth="1"/>
    <col min="8" max="8" width="27.125" bestFit="1" customWidth="1"/>
    <col min="9" max="9" width="25.875" customWidth="1"/>
    <col min="10" max="10" width="8.75" customWidth="1"/>
    <col min="11" max="11" width="9" customWidth="1"/>
  </cols>
  <sheetData>
    <row r="1" spans="1:11" ht="50.1" customHeight="1">
      <c r="A1" s="6" t="s">
        <v>0</v>
      </c>
      <c r="B1" s="1" t="s">
        <v>1</v>
      </c>
    </row>
    <row r="2" spans="1:11">
      <c r="B2" s="11" t="s">
        <v>2</v>
      </c>
      <c r="C2" s="12">
        <f>SUMPRODUCT((RoadmapData[Time estimation]))</f>
        <v>69.5</v>
      </c>
      <c r="D2" s="11" t="s">
        <v>3</v>
      </c>
      <c r="E2" s="29">
        <f>C2/7</f>
        <v>9.9285714285714288</v>
      </c>
    </row>
    <row r="3" spans="1:11">
      <c r="B3" s="13" t="s">
        <v>4</v>
      </c>
      <c r="C3" s="14">
        <f>SUMIF(RoadmapData[Target],"&lt;&gt;"&amp;"Completed",RoadmapData[Time estimation])</f>
        <v>64.5</v>
      </c>
      <c r="D3" s="13"/>
      <c r="E3" s="14"/>
    </row>
    <row r="4" spans="1:11">
      <c r="B4" s="15" t="s">
        <v>5</v>
      </c>
      <c r="C4" s="16">
        <f>SUMIF(RoadmapData[Target],"Completed",RoadmapData[Time estimation])</f>
        <v>5</v>
      </c>
      <c r="D4" s="15"/>
      <c r="E4" s="16"/>
    </row>
    <row r="5" spans="1:11">
      <c r="A5" s="6" t="s">
        <v>6</v>
      </c>
      <c r="B5" t="s">
        <v>7</v>
      </c>
      <c r="C5" t="s">
        <v>8</v>
      </c>
      <c r="D5" t="s">
        <v>9</v>
      </c>
      <c r="E5" t="s">
        <v>10</v>
      </c>
      <c r="F5" t="s">
        <v>11</v>
      </c>
      <c r="G5" s="5" t="s">
        <v>12</v>
      </c>
      <c r="H5" s="5" t="s">
        <v>13</v>
      </c>
      <c r="I5" t="s">
        <v>14</v>
      </c>
      <c r="K5" s="115" t="s">
        <v>15</v>
      </c>
    </row>
    <row r="6" spans="1:11">
      <c r="B6" t="s">
        <v>16</v>
      </c>
      <c r="C6" t="s">
        <v>17</v>
      </c>
      <c r="D6" t="s">
        <v>18</v>
      </c>
      <c r="F6" s="24">
        <v>2.5</v>
      </c>
      <c r="G6" s="5">
        <v>39</v>
      </c>
      <c r="I6" t="s">
        <v>19</v>
      </c>
      <c r="K6" s="115"/>
    </row>
    <row r="7" spans="1:11">
      <c r="B7" t="s">
        <v>16</v>
      </c>
      <c r="C7" t="s">
        <v>20</v>
      </c>
      <c r="D7" t="s">
        <v>18</v>
      </c>
      <c r="F7" s="24">
        <v>2.5</v>
      </c>
      <c r="G7">
        <v>39</v>
      </c>
      <c r="I7" t="s">
        <v>19</v>
      </c>
      <c r="K7" s="115"/>
    </row>
    <row r="8" spans="1:11">
      <c r="B8" t="s">
        <v>16</v>
      </c>
      <c r="C8" t="s">
        <v>21</v>
      </c>
      <c r="D8" t="s">
        <v>18</v>
      </c>
      <c r="F8" s="24">
        <v>2.5</v>
      </c>
      <c r="G8">
        <v>39</v>
      </c>
      <c r="I8" t="s">
        <v>22</v>
      </c>
      <c r="K8" s="115"/>
    </row>
    <row r="9" spans="1:11" ht="15.75" thickBot="1">
      <c r="B9" s="27" t="s">
        <v>16</v>
      </c>
      <c r="C9" s="27" t="s">
        <v>23</v>
      </c>
      <c r="D9" s="27" t="s">
        <v>18</v>
      </c>
      <c r="E9" s="27"/>
      <c r="F9" s="28">
        <v>2.5</v>
      </c>
      <c r="G9" s="27">
        <v>39</v>
      </c>
      <c r="H9" s="27"/>
      <c r="I9" s="27" t="s">
        <v>22</v>
      </c>
      <c r="K9" s="115"/>
    </row>
    <row r="10" spans="1:11" ht="15.75" thickBot="1">
      <c r="B10" s="27" t="s">
        <v>16</v>
      </c>
      <c r="C10" s="27" t="s">
        <v>24</v>
      </c>
      <c r="D10" s="27" t="s">
        <v>18</v>
      </c>
      <c r="E10" s="27"/>
      <c r="F10" s="28">
        <v>4</v>
      </c>
      <c r="G10" s="27">
        <v>38</v>
      </c>
      <c r="H10" s="27"/>
      <c r="I10" s="27" t="s">
        <v>25</v>
      </c>
      <c r="K10" s="115"/>
    </row>
    <row r="11" spans="1:11">
      <c r="B11" t="s">
        <v>16</v>
      </c>
      <c r="C11" t="s">
        <v>26</v>
      </c>
      <c r="D11" t="s">
        <v>18</v>
      </c>
      <c r="F11" s="24">
        <v>1</v>
      </c>
      <c r="G11">
        <v>38</v>
      </c>
      <c r="I11" t="s">
        <v>27</v>
      </c>
      <c r="K11" s="115"/>
    </row>
    <row r="12" spans="1:11">
      <c r="B12" t="s">
        <v>16</v>
      </c>
      <c r="C12" t="s">
        <v>28</v>
      </c>
      <c r="D12" t="s">
        <v>18</v>
      </c>
      <c r="F12" s="24">
        <v>1</v>
      </c>
      <c r="G12">
        <v>38</v>
      </c>
      <c r="I12" t="s">
        <v>27</v>
      </c>
    </row>
    <row r="13" spans="1:11">
      <c r="B13" t="s">
        <v>16</v>
      </c>
      <c r="C13" s="21" t="s">
        <v>29</v>
      </c>
      <c r="D13" t="s">
        <v>18</v>
      </c>
      <c r="E13" s="21"/>
      <c r="F13" s="25">
        <v>1</v>
      </c>
      <c r="G13" s="21">
        <v>38</v>
      </c>
      <c r="H13" s="21"/>
      <c r="I13" s="87" t="s">
        <v>30</v>
      </c>
    </row>
    <row r="14" spans="1:11" ht="15.75" thickBot="1">
      <c r="B14" s="27" t="s">
        <v>16</v>
      </c>
      <c r="C14" s="27" t="s">
        <v>31</v>
      </c>
      <c r="D14" s="27" t="s">
        <v>18</v>
      </c>
      <c r="E14" s="27"/>
      <c r="F14" s="28">
        <v>1</v>
      </c>
      <c r="G14" s="27">
        <v>38</v>
      </c>
      <c r="H14" s="27"/>
      <c r="I14" s="27" t="s">
        <v>32</v>
      </c>
    </row>
    <row r="15" spans="1:11">
      <c r="B15" t="s">
        <v>16</v>
      </c>
      <c r="C15" s="21" t="s">
        <v>33</v>
      </c>
      <c r="D15" t="s">
        <v>18</v>
      </c>
      <c r="E15" s="21"/>
      <c r="F15" s="25">
        <v>2.5</v>
      </c>
      <c r="G15" s="21">
        <v>38</v>
      </c>
      <c r="I15" t="s">
        <v>34</v>
      </c>
    </row>
    <row r="16" spans="1:11">
      <c r="B16" t="s">
        <v>16</v>
      </c>
      <c r="C16" s="21" t="s">
        <v>35</v>
      </c>
      <c r="D16" t="s">
        <v>18</v>
      </c>
      <c r="E16" s="21"/>
      <c r="F16" s="25">
        <v>2.5</v>
      </c>
      <c r="G16" s="21">
        <v>38</v>
      </c>
      <c r="I16" t="s">
        <v>36</v>
      </c>
    </row>
    <row r="17" spans="1:32">
      <c r="B17" t="s">
        <v>16</v>
      </c>
      <c r="C17" t="s">
        <v>37</v>
      </c>
      <c r="D17" t="s">
        <v>18</v>
      </c>
      <c r="F17" s="24">
        <v>2.5</v>
      </c>
      <c r="G17">
        <v>38</v>
      </c>
      <c r="I17" t="s">
        <v>38</v>
      </c>
    </row>
    <row r="18" spans="1:32">
      <c r="B18" t="s">
        <v>16</v>
      </c>
      <c r="C18" t="s">
        <v>39</v>
      </c>
      <c r="D18" t="s">
        <v>18</v>
      </c>
      <c r="F18" s="24">
        <v>2.5</v>
      </c>
      <c r="G18">
        <v>38</v>
      </c>
      <c r="I18" t="s">
        <v>40</v>
      </c>
    </row>
    <row r="19" spans="1:32" s="21" customFormat="1">
      <c r="A19" s="22"/>
      <c r="B19" t="s">
        <v>16</v>
      </c>
      <c r="C19" s="21" t="s">
        <v>41</v>
      </c>
      <c r="D19" t="s">
        <v>18</v>
      </c>
      <c r="F19" s="25">
        <v>2.5</v>
      </c>
      <c r="G19" s="21">
        <v>38</v>
      </c>
      <c r="I19" s="21" t="s">
        <v>42</v>
      </c>
    </row>
    <row r="20" spans="1:32">
      <c r="B20" t="s">
        <v>16</v>
      </c>
      <c r="C20" t="s">
        <v>43</v>
      </c>
      <c r="D20" t="s">
        <v>18</v>
      </c>
      <c r="F20" s="24">
        <v>2.5</v>
      </c>
      <c r="G20">
        <v>38</v>
      </c>
      <c r="I20" t="s">
        <v>44</v>
      </c>
    </row>
    <row r="21" spans="1:32" ht="15.75" thickBot="1">
      <c r="B21" s="27" t="s">
        <v>16</v>
      </c>
      <c r="C21" s="27" t="s">
        <v>45</v>
      </c>
      <c r="D21" s="27" t="s">
        <v>18</v>
      </c>
      <c r="E21" s="27"/>
      <c r="F21" s="28">
        <v>2.5</v>
      </c>
      <c r="G21" s="27">
        <v>38</v>
      </c>
      <c r="H21" s="27"/>
      <c r="I21" s="27" t="s">
        <v>30</v>
      </c>
      <c r="J21" s="21"/>
    </row>
    <row r="22" spans="1:32" s="21" customFormat="1" ht="15.75" thickBot="1">
      <c r="A22" s="22"/>
      <c r="B22" s="27" t="s">
        <v>16</v>
      </c>
      <c r="C22" s="27" t="s">
        <v>46</v>
      </c>
      <c r="D22" s="27" t="s">
        <v>18</v>
      </c>
      <c r="E22" s="27"/>
      <c r="F22" s="28">
        <v>4</v>
      </c>
      <c r="G22" s="27">
        <v>39</v>
      </c>
      <c r="H22" s="27"/>
      <c r="I22" s="27" t="s">
        <v>47</v>
      </c>
    </row>
    <row r="23" spans="1:32" s="21" customFormat="1" ht="15.75" thickBot="1">
      <c r="A23" s="22"/>
      <c r="B23" s="27" t="s">
        <v>16</v>
      </c>
      <c r="C23" s="27" t="s">
        <v>48</v>
      </c>
      <c r="D23" s="27" t="s">
        <v>18</v>
      </c>
      <c r="E23" s="27"/>
      <c r="F23" s="28">
        <v>4</v>
      </c>
      <c r="G23" s="27">
        <v>39</v>
      </c>
      <c r="H23" s="27"/>
      <c r="I23" s="27" t="s">
        <v>36</v>
      </c>
    </row>
    <row r="24" spans="1:32" ht="60">
      <c r="B24" t="s">
        <v>16</v>
      </c>
      <c r="C24" t="s">
        <v>49</v>
      </c>
      <c r="D24" t="s">
        <v>18</v>
      </c>
      <c r="F24" s="24">
        <v>5</v>
      </c>
      <c r="G24">
        <v>37</v>
      </c>
      <c r="H24" s="21"/>
      <c r="I24" s="21" t="s">
        <v>50</v>
      </c>
      <c r="J24" s="21"/>
      <c r="K24" s="21"/>
      <c r="L24" s="21"/>
      <c r="M24" s="21"/>
      <c r="N24" s="21"/>
      <c r="O24" s="21"/>
      <c r="P24" s="21"/>
      <c r="Q24" s="21"/>
      <c r="R24" s="21"/>
      <c r="S24" s="21"/>
      <c r="T24" s="21"/>
      <c r="U24" s="21"/>
      <c r="V24" s="21"/>
      <c r="W24" s="21"/>
      <c r="X24" s="21"/>
      <c r="Y24" s="21"/>
      <c r="Z24" s="21"/>
      <c r="AA24" s="21"/>
      <c r="AB24" s="21"/>
      <c r="AC24" s="21"/>
      <c r="AD24" s="21"/>
      <c r="AE24" s="21"/>
      <c r="AF24" s="21"/>
    </row>
    <row r="25" spans="1:32" ht="15.75" thickBot="1">
      <c r="B25" s="27" t="s">
        <v>16</v>
      </c>
      <c r="C25" s="27" t="s">
        <v>51</v>
      </c>
      <c r="D25" s="27" t="s">
        <v>18</v>
      </c>
      <c r="E25" s="27"/>
      <c r="F25" s="28">
        <v>1</v>
      </c>
      <c r="G25" s="27">
        <v>38</v>
      </c>
      <c r="H25" s="27"/>
      <c r="I25" s="27" t="s">
        <v>52</v>
      </c>
    </row>
    <row r="26" spans="1:32">
      <c r="B26" s="80" t="s">
        <v>53</v>
      </c>
      <c r="C26" s="80" t="s">
        <v>54</v>
      </c>
      <c r="D26" s="80" t="s">
        <v>18</v>
      </c>
      <c r="E26" s="80" t="s">
        <v>55</v>
      </c>
      <c r="F26" s="81">
        <v>5</v>
      </c>
      <c r="G26" s="80">
        <v>37</v>
      </c>
      <c r="H26" s="80"/>
      <c r="I26" s="80" t="s">
        <v>56</v>
      </c>
    </row>
    <row r="27" spans="1:32">
      <c r="B27" s="21" t="s">
        <v>16</v>
      </c>
      <c r="C27" s="21" t="s">
        <v>57</v>
      </c>
      <c r="D27" s="21" t="s">
        <v>18</v>
      </c>
      <c r="E27" s="21"/>
      <c r="F27" s="25">
        <v>5</v>
      </c>
      <c r="G27" s="21">
        <v>39</v>
      </c>
      <c r="H27" s="21"/>
      <c r="I27" s="21" t="s">
        <v>58</v>
      </c>
    </row>
    <row r="28" spans="1:32">
      <c r="B28" s="34" t="s">
        <v>16</v>
      </c>
      <c r="C28" s="34" t="s">
        <v>59</v>
      </c>
      <c r="D28" s="34" t="s">
        <v>18</v>
      </c>
      <c r="E28" s="34"/>
      <c r="F28" s="35">
        <v>5</v>
      </c>
      <c r="G28" s="34">
        <v>39</v>
      </c>
      <c r="H28" s="34"/>
      <c r="I28" s="34" t="s">
        <v>58</v>
      </c>
    </row>
    <row r="29" spans="1:32">
      <c r="B29" t="s">
        <v>16</v>
      </c>
      <c r="C29" t="s">
        <v>60</v>
      </c>
      <c r="D29" t="s">
        <v>18</v>
      </c>
      <c r="F29" s="24">
        <v>5</v>
      </c>
      <c r="G29">
        <v>39</v>
      </c>
      <c r="I29" t="s">
        <v>58</v>
      </c>
    </row>
    <row r="30" spans="1:32" s="21" customFormat="1">
      <c r="A30" s="22"/>
      <c r="E30"/>
      <c r="F30" s="25"/>
    </row>
    <row r="31" spans="1:32" s="21" customFormat="1">
      <c r="A31" s="22"/>
      <c r="F31" s="25"/>
    </row>
    <row r="32" spans="1:32">
      <c r="F32" s="24"/>
    </row>
    <row r="33" spans="1:8">
      <c r="F33" s="24"/>
    </row>
    <row r="34" spans="1:8">
      <c r="F34" s="24"/>
    </row>
    <row r="35" spans="1:8">
      <c r="F35" s="24"/>
    </row>
    <row r="36" spans="1:8">
      <c r="F36" s="24"/>
    </row>
    <row r="37" spans="1:8">
      <c r="F37" s="24"/>
    </row>
    <row r="38" spans="1:8">
      <c r="F38" s="24"/>
    </row>
    <row r="39" spans="1:8">
      <c r="F39" s="24"/>
    </row>
    <row r="40" spans="1:8">
      <c r="A40" s="22" t="s">
        <v>61</v>
      </c>
      <c r="B40" s="117" t="s">
        <v>62</v>
      </c>
      <c r="C40" s="117"/>
      <c r="D40" s="117"/>
      <c r="E40" s="117"/>
    </row>
    <row r="42" spans="1:8">
      <c r="B42" t="s">
        <v>63</v>
      </c>
    </row>
    <row r="43" spans="1:8" ht="15.75" thickBot="1">
      <c r="B43" s="36" t="s">
        <v>16</v>
      </c>
      <c r="C43" s="36" t="s">
        <v>64</v>
      </c>
      <c r="D43" s="36" t="s">
        <v>65</v>
      </c>
      <c r="E43" s="36"/>
      <c r="F43" s="37">
        <v>40</v>
      </c>
      <c r="G43" s="36"/>
      <c r="H43" s="36"/>
    </row>
  </sheetData>
  <mergeCells count="2">
    <mergeCell ref="B40:E40"/>
    <mergeCell ref="K5:K11"/>
  </mergeCells>
  <phoneticPr fontId="8" type="noConversion"/>
  <conditionalFormatting sqref="E6:E13 E15:E39">
    <cfRule type="cellIs" dxfId="116" priority="19" operator="equal">
      <formula>"Mangler review"</formula>
    </cfRule>
  </conditionalFormatting>
  <conditionalFormatting sqref="E6:E13 E15:E39">
    <cfRule type="cellIs" dxfId="115" priority="18" operator="equal">
      <formula>"Reviewed"</formula>
    </cfRule>
  </conditionalFormatting>
  <conditionalFormatting sqref="B6:B39">
    <cfRule type="cellIs" dxfId="114" priority="14" operator="equal">
      <formula>"Current"</formula>
    </cfRule>
    <cfRule type="cellIs" dxfId="113" priority="15" operator="equal">
      <formula>"Future"</formula>
    </cfRule>
    <cfRule type="cellIs" dxfId="112" priority="16" operator="equal">
      <formula>"Completed"</formula>
    </cfRule>
    <cfRule type="cellIs" dxfId="111" priority="17" operator="equal">
      <formula>"Temp finished"</formula>
    </cfRule>
  </conditionalFormatting>
  <conditionalFormatting sqref="E14">
    <cfRule type="cellIs" dxfId="110" priority="12" operator="equal">
      <formula>"Mangler review"</formula>
    </cfRule>
  </conditionalFormatting>
  <conditionalFormatting sqref="E14">
    <cfRule type="cellIs" dxfId="109" priority="7" operator="equal">
      <formula>"Reviewed"</formula>
    </cfRule>
  </conditionalFormatting>
  <conditionalFormatting sqref="E43">
    <cfRule type="cellIs" dxfId="108" priority="6" operator="equal">
      <formula>"Mangler review"</formula>
    </cfRule>
  </conditionalFormatting>
  <conditionalFormatting sqref="E43">
    <cfRule type="cellIs" dxfId="107" priority="5" operator="equal">
      <formula>"Reviewed"</formula>
    </cfRule>
  </conditionalFormatting>
  <conditionalFormatting sqref="B43">
    <cfRule type="cellIs" dxfId="106" priority="1" operator="equal">
      <formula>"Current"</formula>
    </cfRule>
    <cfRule type="cellIs" dxfId="105" priority="2" operator="equal">
      <formula>"Future"</formula>
    </cfRule>
    <cfRule type="cellIs" dxfId="104" priority="3" operator="equal">
      <formula>"Completed"</formula>
    </cfRule>
    <cfRule type="cellIs" dxfId="103" priority="4" operator="equal">
      <formula>"Temp finished"</formula>
    </cfRule>
  </conditionalFormatting>
  <dataValidations count="4">
    <dataValidation type="list" allowBlank="1" showInputMessage="1" showErrorMessage="1" sqref="D43 D6:D38" xr:uid="{FEB28BD0-FD86-4408-9034-B84E0EE4E4BC}">
      <formula1>"1 - High,2 - Med,3 - Low"</formula1>
    </dataValidation>
    <dataValidation type="list" allowBlank="1" showInputMessage="1" showErrorMessage="1" sqref="B43 B6:B39" xr:uid="{1620E6F8-D2F7-4A85-B29A-7DFCA81A1C0D}">
      <formula1>"Current,Temp finished, Future, Completed"</formula1>
    </dataValidation>
    <dataValidation type="list" allowBlank="1" showInputMessage="1" showErrorMessage="1" sqref="E43 E6:E39" xr:uid="{6E3A4976-4211-428C-A63B-B61A3044E60A}">
      <formula1>"Mangler review, reviewed, N/A,"</formula1>
    </dataValidation>
    <dataValidation type="decimal" allowBlank="1" showInputMessage="1" showErrorMessage="1" sqref="F43 F6:F39" xr:uid="{1F6AFBC8-3953-4E25-BFFF-BEAE66A1F9B2}">
      <formula1>0</formula1>
      <formula2>1000</formula2>
    </dataValidation>
  </dataValidations>
  <printOptions horizontalCentered="1"/>
  <pageMargins left="0.7" right="0.7" top="0.75" bottom="0.75" header="0.3" footer="0.3"/>
  <pageSetup scale="40" fitToHeight="0" orientation="portrait" horizontalDpi="1200" verticalDpi="1200" r:id="rId1"/>
  <headerFooter differentFirst="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76817-9B11-4039-90D8-30CD5C4A31CB}">
  <sheetPr codeName="Sheet2">
    <tabColor theme="6"/>
    <pageSetUpPr fitToPage="1"/>
  </sheetPr>
  <dimension ref="A1:I100"/>
  <sheetViews>
    <sheetView showGridLines="0" zoomScale="85" zoomScaleNormal="85" workbookViewId="0">
      <selection activeCell="H2" sqref="H2"/>
    </sheetView>
  </sheetViews>
  <sheetFormatPr defaultColWidth="9" defaultRowHeight="15"/>
  <cols>
    <col min="1" max="1" width="2.375" style="8" customWidth="1"/>
    <col min="2" max="2" width="35.5" style="2" customWidth="1"/>
    <col min="3" max="3" width="6.625" style="2" customWidth="1"/>
    <col min="4" max="4" width="30.625" style="2" customWidth="1"/>
    <col min="5" max="5" width="6.625" style="2" customWidth="1"/>
    <col min="6" max="6" width="30.625" style="2" customWidth="1"/>
    <col min="7" max="7" width="6.625" style="2" customWidth="1"/>
    <col min="8" max="8" width="30.625" style="2" customWidth="1"/>
    <col min="9" max="9" width="2.625" style="2" customWidth="1"/>
    <col min="10" max="16384" width="9" style="2"/>
  </cols>
  <sheetData>
    <row r="1" spans="1:9" ht="50.1" customHeight="1" thickBot="1">
      <c r="A1" s="8" t="s">
        <v>66</v>
      </c>
      <c r="B1" s="9" t="s">
        <v>67</v>
      </c>
      <c r="D1" s="7"/>
      <c r="E1" s="7"/>
      <c r="F1" s="7"/>
      <c r="G1" s="7"/>
      <c r="H1" s="7"/>
    </row>
    <row r="2" spans="1:9" ht="45" customHeight="1" thickTop="1">
      <c r="A2" s="8" t="s">
        <v>68</v>
      </c>
      <c r="B2" s="10" t="s">
        <v>53</v>
      </c>
      <c r="D2" s="3" t="s">
        <v>69</v>
      </c>
      <c r="E2" s="3"/>
      <c r="F2" s="20" t="s">
        <v>70</v>
      </c>
      <c r="G2" s="3"/>
      <c r="H2" s="3" t="s">
        <v>16</v>
      </c>
      <c r="I2" s="4"/>
    </row>
    <row r="3" spans="1:9" ht="45">
      <c r="B3" s="18" t="str" cm="1">
        <f t="array" ref="B3">IFERROR(INDEX(Activity,SMALL(IF(Target=$B$2,ROW(Activity)-MIN(ROW(Activity))+1),ROWS($B$3:B3)))&amp;" "&amp;CHAR(10)&amp;(INDEX(Result,SMALL(IF(Target=$B$2,ROW(Result)-MIN(ROW(Result))+1),ROWS($B$3:B3))))&amp;CHAR(10),"")</f>
        <v xml:space="preserve">AWS 
reviewed
</v>
      </c>
      <c r="C3" s="23"/>
      <c r="D3" s="19" t="str">
        <f t="array" ref="D3">IFERROR(INDEX(Activity,SMALL(IF(Target=$D$2,ROW(Activity)-MIN(ROW(Activity))+1),ROWS($B$3:B3)))&amp;CHAR(10),"")</f>
        <v/>
      </c>
      <c r="E3" s="19"/>
      <c r="F3" s="19" t="str">
        <f t="array" ref="F3">IFERROR(INDEX(Activity,SMALL(IF(Target=$F$2,ROW(Activity)-MIN(ROW(Activity))+1),ROWS($B$3:B3)))&amp;CHAR(10),"")</f>
        <v/>
      </c>
      <c r="G3" s="19"/>
      <c r="H3" s="19" t="str" cm="1">
        <f t="array" ref="H3">IFERROR(INDEX(Activity,SMALL(IF(Target=$H$2,ROW(Activity)-MIN(ROW(Activity))+1),ROWS($B$3:B3)))&amp;CHAR(10),"")</f>
        <v xml:space="preserve">Filtre: personal info
</v>
      </c>
      <c r="I3" s="4"/>
    </row>
    <row r="4" spans="1:9" ht="30">
      <c r="B4" s="18" t="str">
        <f t="array" ref="B4">IFERROR(INDEX(Activity,SMALL(IF(Target=$B$2,ROW(Activity)-MIN(ROW(Activity))+1),ROWS($B$3:B4)))&amp;" "&amp;CHAR(10)&amp;(INDEX(Result,SMALL(IF(Target=$B$2,ROW(Result)-MIN(ROW(Result))+1),ROWS($B$3:B4))))&amp;CHAR(10),"")</f>
        <v/>
      </c>
      <c r="C4" s="23"/>
      <c r="D4" s="19" t="str">
        <f t="array" ref="D4">IFERROR(INDEX(Activity,SMALL(IF(Target=$D$2,ROW(Activity)-MIN(ROW(Activity))+1),ROWS($B$3:B4)))&amp;CHAR(10),"")</f>
        <v/>
      </c>
      <c r="E4" s="19"/>
      <c r="F4" s="19" t="str">
        <f t="array" ref="F4">IFERROR(INDEX(Activity,SMALL(IF(Target=$F$2,ROW(Activity)-MIN(ROW(Activity))+1),ROWS($B$3:B4)))&amp;CHAR(10),"")</f>
        <v/>
      </c>
      <c r="G4" s="19"/>
      <c r="H4" s="19" t="str">
        <f t="array" ref="H4">IFERROR(INDEX(Activity,SMALL(IF(Target=$H$2,ROW(Activity)-MIN(ROW(Activity))+1),ROWS($B$3:B4)))&amp;CHAR(10),"")</f>
        <v xml:space="preserve">Filtre: personal fac. info
</v>
      </c>
      <c r="I4" s="4"/>
    </row>
    <row r="5" spans="1:9" ht="30">
      <c r="B5" s="18" t="str">
        <f t="array" ref="B5">IFERROR(INDEX(Activity,SMALL(IF(Target=$B$2,ROW(Activity)-MIN(ROW(Activity))+1),ROWS($B$3:B5)))&amp;" "&amp;CHAR(10)&amp;(INDEX(Result,SMALL(IF(Target=$B$2,ROW(Result)-MIN(ROW(Result))+1),ROWS($B$3:B5))))&amp;CHAR(10),"")</f>
        <v/>
      </c>
      <c r="C5" s="23"/>
      <c r="D5" s="19" t="str">
        <f t="array" ref="D5">IFERROR(INDEX(Activity,SMALL(IF(Target=$D$2,ROW(Activity)-MIN(ROW(Activity))+1),ROWS($B$3:B5)))&amp;CHAR(10),"")</f>
        <v/>
      </c>
      <c r="E5" s="19"/>
      <c r="F5" s="19" t="str">
        <f t="array" ref="F5">IFERROR(INDEX(Activity,SMALL(IF(Target=$F$2,ROW(Activity)-MIN(ROW(Activity))+1),ROWS($B$3:B5)))&amp;CHAR(10),"")</f>
        <v/>
      </c>
      <c r="G5" s="19"/>
      <c r="H5" s="19" t="str">
        <f t="array" ref="H5">IFERROR(INDEX(Activity,SMALL(IF(Target=$H$2,ROW(Activity)-MIN(ROW(Activity))+1),ROWS($B$3:B5)))&amp;CHAR(10),"")</f>
        <v xml:space="preserve">Filtre: User logs
</v>
      </c>
      <c r="I5" s="4"/>
    </row>
    <row r="6" spans="1:9" ht="30">
      <c r="B6" s="18" t="str">
        <f t="array" ref="B6">IFERROR(INDEX(Activity,SMALL(IF(Target=$B$2,ROW(Activity)-MIN(ROW(Activity))+1),ROWS($B$3:B6)))&amp;" "&amp;CHAR(10)&amp;(INDEX(Result,SMALL(IF(Target=$B$2,ROW(Result)-MIN(ROW(Result))+1),ROWS($B$3:B6))))&amp;CHAR(10),"")</f>
        <v/>
      </c>
      <c r="C6" s="23"/>
      <c r="D6" s="19" t="str">
        <f t="array" ref="D6">IFERROR(INDEX(Activity,SMALL(IF(Target=$D$2,ROW(Activity)-MIN(ROW(Activity))+1),ROWS($B$3:B6)))&amp;CHAR(10),"")</f>
        <v/>
      </c>
      <c r="E6" s="19"/>
      <c r="F6" s="19" t="str">
        <f t="array" ref="F6">IFERROR(INDEX(Activity,SMALL(IF(Target=$F$2,ROW(Activity)-MIN(ROW(Activity))+1),ROWS($B$3:B6)))&amp;CHAR(10),"")</f>
        <v/>
      </c>
      <c r="G6" s="19"/>
      <c r="H6" s="19" t="str">
        <f t="array" ref="H6">IFERROR(INDEX(Activity,SMALL(IF(Target=$H$2,ROW(Activity)-MIN(ROW(Activity))+1),ROWS($B$3:B6)))&amp;CHAR(10),"")</f>
        <v xml:space="preserve">Filtre: Fac. Logs
</v>
      </c>
      <c r="I6" s="4"/>
    </row>
    <row r="7" spans="1:9" ht="30">
      <c r="B7" s="18" t="str">
        <f t="array" ref="B7">IFERROR(INDEX(Activity,SMALL(IF(Target=$B$2,ROW(Activity)-MIN(ROW(Activity))+1),ROWS($B$3:B7)))&amp;" "&amp;CHAR(10)&amp;(INDEX(Result,SMALL(IF(Target=$B$2,ROW(Result)-MIN(ROW(Result))+1),ROWS($B$3:B7))))&amp;CHAR(10),"")</f>
        <v/>
      </c>
      <c r="C7" s="23"/>
      <c r="D7" s="19" t="str">
        <f t="array" ref="D7">IFERROR(INDEX(Activity,SMALL(IF(Target=$D$2,ROW(Activity)-MIN(ROW(Activity))+1),ROWS($B$3:B7)))&amp;CHAR(10),"")</f>
        <v/>
      </c>
      <c r="E7" s="19"/>
      <c r="F7" s="19" t="str">
        <f t="array" ref="F7">IFERROR(INDEX(Activity,SMALL(IF(Target=$F$2,ROW(Activity)-MIN(ROW(Activity))+1),ROWS($B$3:B7)))&amp;CHAR(10),"")</f>
        <v/>
      </c>
      <c r="G7" s="19"/>
      <c r="H7" s="19" t="str">
        <f t="array" ref="H7">IFERROR(INDEX(Activity,SMALL(IF(Target=$H$2,ROW(Activity)-MIN(ROW(Activity))+1),ROWS($B$3:B7)))&amp;CHAR(10),"")</f>
        <v xml:space="preserve">Login
</v>
      </c>
      <c r="I7" s="4"/>
    </row>
    <row r="8" spans="1:9" ht="30">
      <c r="B8" s="18" t="str">
        <f t="array" ref="B8">IFERROR(INDEX(Activity,SMALL(IF(Target=$B$2,ROW(Activity)-MIN(ROW(Activity))+1),ROWS($B$3:B8)))&amp;" "&amp;CHAR(10)&amp;(INDEX(Result,SMALL(IF(Target=$B$2,ROW(Result)-MIN(ROW(Result))+1),ROWS($B$3:B8))))&amp;CHAR(10),"")</f>
        <v/>
      </c>
      <c r="C8" s="23"/>
      <c r="D8" s="19" t="str">
        <f t="array" ref="D8">IFERROR(INDEX(Activity,SMALL(IF(Target=$D$2,ROW(Activity)-MIN(ROW(Activity))+1),ROWS($B$3:B8)))&amp;CHAR(10),"")</f>
        <v/>
      </c>
      <c r="E8" s="19"/>
      <c r="F8" s="19" t="str">
        <f t="array" ref="F8">IFERROR(INDEX(Activity,SMALL(IF(Target=$F$2,ROW(Activity)-MIN(ROW(Activity))+1),ROWS($B$3:B8)))&amp;CHAR(10),"")</f>
        <v/>
      </c>
      <c r="G8" s="19"/>
      <c r="H8" s="19" t="str">
        <f t="array" ref="H8">IFERROR(INDEX(Activity,SMALL(IF(Target=$H$2,ROW(Activity)-MIN(ROW(Activity))+1),ROWS($B$3:B8)))&amp;CHAR(10),"")</f>
        <v xml:space="preserve">LP: Office user dahboard
</v>
      </c>
      <c r="I8" s="4"/>
    </row>
    <row r="9" spans="1:9" ht="30">
      <c r="B9" s="18" t="str">
        <f t="array" ref="B9">IFERROR(INDEX(Activity,SMALL(IF(Target=$B$2,ROW(Activity)-MIN(ROW(Activity))+1),ROWS($B$3:B9)))&amp;" "&amp;CHAR(10)&amp;(INDEX(Result,SMALL(IF(Target=$B$2,ROW(Result)-MIN(ROW(Result))+1),ROWS($B$3:B9))))&amp;CHAR(10),"")</f>
        <v/>
      </c>
      <c r="C9" s="23"/>
      <c r="D9" s="19" t="str">
        <f t="array" ref="D9">IFERROR(INDEX(Activity,SMALL(IF(Target=$D$2,ROW(Activity)-MIN(ROW(Activity))+1),ROWS($B$3:B9)))&amp;CHAR(10),"")</f>
        <v/>
      </c>
      <c r="E9" s="19"/>
      <c r="F9" s="19" t="str">
        <f t="array" ref="F9">IFERROR(INDEX(Activity,SMALL(IF(Target=$F$2,ROW(Activity)-MIN(ROW(Activity))+1),ROWS($B$3:B9)))&amp;CHAR(10),"")</f>
        <v/>
      </c>
      <c r="G9" s="19"/>
      <c r="H9" s="19" t="str">
        <f t="array" ref="H9">IFERROR(INDEX(Activity,SMALL(IF(Target=$H$2,ROW(Activity)-MIN(ROW(Activity))+1),ROWS($B$3:B9)))&amp;CHAR(10),"")</f>
        <v xml:space="preserve">LP: Field user dashboard
</v>
      </c>
      <c r="I9" s="4"/>
    </row>
    <row r="10" spans="1:9" ht="30">
      <c r="B10" s="18" t="str">
        <f t="array" ref="B10">IFERROR(INDEX(Activity,SMALL(IF(Target=$B$2,ROW(Activity)-MIN(ROW(Activity))+1),ROWS($B$3:B10)))&amp;" "&amp;CHAR(10)&amp;(INDEX(Result,SMALL(IF(Target=$B$2,ROW(Result)-MIN(ROW(Result))+1),ROWS($B$3:B10))))&amp;CHAR(10),"")</f>
        <v/>
      </c>
      <c r="C10" s="23"/>
      <c r="D10" s="19" t="str">
        <f t="array" ref="D10">IFERROR(INDEX(Activity,SMALL(IF(Target=$D$2,ROW(Activity)-MIN(ROW(Activity))+1),ROWS($B$3:B10)))&amp;CHAR(10),"")</f>
        <v/>
      </c>
      <c r="E10" s="19"/>
      <c r="F10" s="19" t="str">
        <f t="array" ref="F10">IFERROR(INDEX(Activity,SMALL(IF(Target=$F$2,ROW(Activity)-MIN(ROW(Activity))+1),ROWS($B$3:B10)))&amp;CHAR(10),"")</f>
        <v/>
      </c>
      <c r="G10" s="19"/>
      <c r="H10" s="19" t="str">
        <f t="array" ref="H10">IFERROR(INDEX(Activity,SMALL(IF(Target=$H$2,ROW(Activity)-MIN(ROW(Activity))+1),ROWS($B$3:B10)))&amp;CHAR(10),"")</f>
        <v xml:space="preserve">LP: Edit fac. Lp
</v>
      </c>
      <c r="I10" s="4"/>
    </row>
    <row r="11" spans="1:9" ht="30">
      <c r="B11" s="18" t="str">
        <f t="array" ref="B11">IFERROR(INDEX(Activity,SMALL(IF(Target=$B$2,ROW(Activity)-MIN(ROW(Activity))+1),ROWS($B$3:B11)))&amp;" "&amp;CHAR(10)&amp;(INDEX(Result,SMALL(IF(Target=$B$2,ROW(Result)-MIN(ROW(Result))+1),ROWS($B$3:B11))))&amp;CHAR(10),"")</f>
        <v/>
      </c>
      <c r="C11" s="23"/>
      <c r="D11" s="19" t="str">
        <f t="array" ref="D11">IFERROR(INDEX(Activity,SMALL(IF(Target=$D$2,ROW(Activity)-MIN(ROW(Activity))+1),ROWS($B$3:B11)))&amp;CHAR(10),"")</f>
        <v/>
      </c>
      <c r="E11" s="19"/>
      <c r="F11" s="19" t="str">
        <f t="array" ref="F11">IFERROR(INDEX(Activity,SMALL(IF(Target=$F$2,ROW(Activity)-MIN(ROW(Activity))+1),ROWS($B$3:B11)))&amp;CHAR(10),"")</f>
        <v/>
      </c>
      <c r="G11" s="19"/>
      <c r="H11" s="19" t="str">
        <f t="array" ref="H11">IFERROR(INDEX(Activity,SMALL(IF(Target=$H$2,ROW(Activity)-MIN(ROW(Activity))+1),ROWS($B$3:B11)))&amp;CHAR(10),"")</f>
        <v xml:space="preserve">LP: Add/edit/remove fac. Lp
</v>
      </c>
      <c r="I11" s="4"/>
    </row>
    <row r="12" spans="1:9" ht="30">
      <c r="B12" s="18" t="str">
        <f t="array" ref="B12">IFERROR(INDEX(Activity,SMALL(IF(Target=$B$2,ROW(Activity)-MIN(ROW(Activity))+1),ROWS($B$3:B12)))&amp;" "&amp;CHAR(10)&amp;(INDEX(Result,SMALL(IF(Target=$B$2,ROW(Result)-MIN(ROW(Result))+1),ROWS($B$3:B12))))&amp;CHAR(10),"")</f>
        <v/>
      </c>
      <c r="C12" s="23"/>
      <c r="D12" s="19" t="str">
        <f t="array" ref="D12">IFERROR(INDEX(Activity,SMALL(IF(Target=$D$2,ROW(Activity)-MIN(ROW(Activity))+1),ROWS($B$3:B12)))&amp;CHAR(10),"")</f>
        <v/>
      </c>
      <c r="E12" s="19"/>
      <c r="F12" s="19" t="str">
        <f t="array" ref="F12">IFERROR(INDEX(Activity,SMALL(IF(Target=$F$2,ROW(Activity)-MIN(ROW(Activity))+1),ROWS($B$3:B12)))&amp;CHAR(10),"")</f>
        <v/>
      </c>
      <c r="G12" s="19"/>
      <c r="H12" s="19" t="str">
        <f t="array" ref="H12">IFERROR(INDEX(Activity,SMALL(IF(Target=$H$2,ROW(Activity)-MIN(ROW(Activity))+1),ROWS($B$3:B12)))&amp;CHAR(10),"")</f>
        <v xml:space="preserve">DMP: Create user
</v>
      </c>
      <c r="I12" s="4"/>
    </row>
    <row r="13" spans="1:9" ht="30">
      <c r="B13" s="18" t="str">
        <f t="array" ref="B13">IFERROR(INDEX(Activity,SMALL(IF(Target=$B$2,ROW(Activity)-MIN(ROW(Activity))+1),ROWS($B$3:B13)))&amp;" "&amp;CHAR(10)&amp;(INDEX(Result,SMALL(IF(Target=$B$2,ROW(Result)-MIN(ROW(Result))+1),ROWS($B$3:B13))))&amp;CHAR(10),"")</f>
        <v/>
      </c>
      <c r="C13" s="23"/>
      <c r="D13" s="19" t="str">
        <f t="array" ref="D13">IFERROR(INDEX(Activity,SMALL(IF(Target=$D$2,ROW(Activity)-MIN(ROW(Activity))+1),ROWS($B$3:B13)))&amp;CHAR(10),"")</f>
        <v/>
      </c>
      <c r="E13" s="19"/>
      <c r="F13" s="19" t="str">
        <f t="array" ref="F13">IFERROR(INDEX(Activity,SMALL(IF(Target=$F$2,ROW(Activity)-MIN(ROW(Activity))+1),ROWS($B$3:B13)))&amp;CHAR(10),"")</f>
        <v/>
      </c>
      <c r="G13" s="19"/>
      <c r="H13" s="19" t="str" cm="1">
        <f t="array" ref="H13">IFERROR(INDEX(Activity,SMALL(IF(Target=$H$2,ROW(Activity)-MIN(ROW(Activity))+1),ROWS($B$3:B13)))&amp;CHAR(10),"")</f>
        <v xml:space="preserve">DMP: Edit user
</v>
      </c>
      <c r="I13" s="4"/>
    </row>
    <row r="14" spans="1:9" ht="30">
      <c r="B14" s="18" t="str">
        <f t="array" ref="B14">IFERROR(INDEX(Activity,SMALL(IF(Target=$B$2,ROW(Activity)-MIN(ROW(Activity))+1),ROWS($B$3:B14)))&amp;" "&amp;CHAR(10)&amp;(INDEX(Result,SMALL(IF(Target=$B$2,ROW(Result)-MIN(ROW(Result))+1),ROWS($B$3:B14))))&amp;CHAR(10),"")</f>
        <v/>
      </c>
      <c r="C14" s="23"/>
      <c r="D14" s="19" t="str">
        <f t="array" ref="D14">IFERROR(INDEX(Activity,SMALL(IF(Target=$D$2,ROW(Activity)-MIN(ROW(Activity))+1),ROWS($B$3:B14)))&amp;CHAR(10),"")</f>
        <v/>
      </c>
      <c r="E14" s="19"/>
      <c r="F14" s="19" t="str">
        <f t="array" ref="F14">IFERROR(INDEX(Activity,SMALL(IF(Target=$F$2,ROW(Activity)-MIN(ROW(Activity))+1),ROWS($B$3:B14)))&amp;CHAR(10),"")</f>
        <v/>
      </c>
      <c r="G14" s="19"/>
      <c r="H14" s="19" t="str">
        <f t="array" ref="H14">IFERROR(INDEX(Activity,SMALL(IF(Target=$H$2,ROW(Activity)-MIN(ROW(Activity))+1),ROWS($B$3:B14)))&amp;CHAR(10),"")</f>
        <v xml:space="preserve">DMP: Give fac. Access
</v>
      </c>
      <c r="I14" s="4"/>
    </row>
    <row r="15" spans="1:9" ht="30">
      <c r="B15" s="18" t="str">
        <f t="array" ref="B15">IFERROR(INDEX(Activity,SMALL(IF(Target=$B$2,ROW(Activity)-MIN(ROW(Activity))+1),ROWS($B$3:B15)))&amp;" "&amp;CHAR(10)&amp;(INDEX(Result,SMALL(IF(Target=$B$2,ROW(Result)-MIN(ROW(Result))+1),ROWS($B$3:B15))))&amp;CHAR(10),"")</f>
        <v/>
      </c>
      <c r="C15" s="23"/>
      <c r="D15" s="19" t="str">
        <f t="array" ref="D15">IFERROR(INDEX(Activity,SMALL(IF(Target=$D$2,ROW(Activity)-MIN(ROW(Activity))+1),ROWS($B$3:B15)))&amp;CHAR(10),"")</f>
        <v/>
      </c>
      <c r="E15" s="19"/>
      <c r="F15" s="19" t="str">
        <f t="array" ref="F15">IFERROR(INDEX(Activity,SMALL(IF(Target=$F$2,ROW(Activity)-MIN(ROW(Activity))+1),ROWS($B$3:B15)))&amp;CHAR(10),"")</f>
        <v/>
      </c>
      <c r="G15" s="19"/>
      <c r="H15" s="19" t="str">
        <f t="array" ref="H15">IFERROR(INDEX(Activity,SMALL(IF(Target=$H$2,ROW(Activity)-MIN(ROW(Activity))+1),ROWS($B$3:B15)))&amp;CHAR(10),"")</f>
        <v xml:space="preserve">DMP: Remove fac. Access
</v>
      </c>
      <c r="I15" s="4"/>
    </row>
    <row r="16" spans="1:9" ht="30">
      <c r="B16" s="18" t="str">
        <f t="array" ref="B16">IFERROR(INDEX(Activity,SMALL(IF(Target=$B$2,ROW(Activity)-MIN(ROW(Activity))+1),ROWS($B$3:B16)))&amp;" "&amp;CHAR(10)&amp;(INDEX(Result,SMALL(IF(Target=$B$2,ROW(Result)-MIN(ROW(Result))+1),ROWS($B$3:B16))))&amp;CHAR(10),"")</f>
        <v/>
      </c>
      <c r="C16" s="23"/>
      <c r="D16" s="19" t="str">
        <f t="array" ref="D16">IFERROR(INDEX(Activity,SMALL(IF(Target=$D$2,ROW(Activity)-MIN(ROW(Activity))+1),ROWS($B$3:B16)))&amp;CHAR(10),"")</f>
        <v/>
      </c>
      <c r="E16" s="19"/>
      <c r="F16" s="19" t="str">
        <f t="array" ref="F16">IFERROR(INDEX(Activity,SMALL(IF(Target=$F$2,ROW(Activity)-MIN(ROW(Activity))+1),ROWS($B$3:B16)))&amp;CHAR(10),"")</f>
        <v/>
      </c>
      <c r="G16" s="19"/>
      <c r="H16" s="19" t="str">
        <f t="array" ref="H16">IFERROR(INDEX(Activity,SMALL(IF(Target=$H$2,ROW(Activity)-MIN(ROW(Activity))+1),ROWS($B$3:B16)))&amp;CHAR(10),"")</f>
        <v xml:space="preserve">DMP: Add fac.
</v>
      </c>
      <c r="I16" s="4"/>
    </row>
    <row r="17" spans="1:9" ht="30">
      <c r="B17" s="18" t="str">
        <f t="array" ref="B17">IFERROR(INDEX(Activity,SMALL(IF(Target=$B$2,ROW(Activity)-MIN(ROW(Activity))+1),ROWS($B$3:B17)))&amp;" "&amp;CHAR(10)&amp;(INDEX(Result,SMALL(IF(Target=$B$2,ROW(Result)-MIN(ROW(Result))+1),ROWS($B$3:B17))))&amp;CHAR(10),"")</f>
        <v/>
      </c>
      <c r="C17" s="23"/>
      <c r="D17" s="19" t="str">
        <f t="array" ref="D17">IFERROR(INDEX(Activity,SMALL(IF(Target=$D$2,ROW(Activity)-MIN(ROW(Activity))+1),ROWS($B$3:B17)))&amp;CHAR(10),"")</f>
        <v/>
      </c>
      <c r="E17" s="19"/>
      <c r="F17" s="19" t="str">
        <f t="array" ref="F17">IFERROR(INDEX(Activity,SMALL(IF(Target=$F$2,ROW(Activity)-MIN(ROW(Activity))+1),ROWS($B$3:B17)))&amp;CHAR(10),"")</f>
        <v/>
      </c>
      <c r="G17" s="19"/>
      <c r="H17" s="19" t="str">
        <f t="array" ref="H17">IFERROR(INDEX(Activity,SMALL(IF(Target=$H$2,ROW(Activity)-MIN(ROW(Activity))+1),ROWS($B$3:B17)))&amp;CHAR(10),"")</f>
        <v xml:space="preserve">DMP: Remove fac.
</v>
      </c>
      <c r="I17" s="4"/>
    </row>
    <row r="18" spans="1:9" ht="30">
      <c r="B18" s="18" t="str">
        <f t="array" ref="B18">IFERROR(INDEX(Activity,SMALL(IF(Target=$B$2,ROW(Activity)-MIN(ROW(Activity))+1),ROWS($B$3:B18)))&amp;" "&amp;CHAR(10)&amp;(INDEX(Result,SMALL(IF(Target=$B$2,ROW(Result)-MIN(ROW(Result))+1),ROWS($B$3:B18))))&amp;CHAR(10),"")</f>
        <v/>
      </c>
      <c r="C18" s="23"/>
      <c r="D18" s="19" t="str">
        <f t="array" ref="D18">IFERROR(INDEX(Activity,SMALL(IF(Target=$D$2,ROW(Activity)-MIN(ROW(Activity))+1),ROWS($B$3:B18)))&amp;CHAR(10),"")</f>
        <v/>
      </c>
      <c r="E18" s="19"/>
      <c r="F18" s="19" t="str">
        <f t="array" ref="F18">IFERROR(INDEX(Activity,SMALL(IF(Target=$F$2,ROW(Activity)-MIN(ROW(Activity))+1),ROWS($B$3:B18)))&amp;CHAR(10),"")</f>
        <v/>
      </c>
      <c r="G18" s="19"/>
      <c r="H18" s="19" t="str">
        <f t="array" ref="H18">IFERROR(INDEX(Activity,SMALL(IF(Target=$H$2,ROW(Activity)-MIN(ROW(Activity))+1),ROWS($B$3:B18)))&amp;CHAR(10),"")</f>
        <v xml:space="preserve">DMP: Edit fac.
</v>
      </c>
      <c r="I18" s="4"/>
    </row>
    <row r="19" spans="1:9" ht="30">
      <c r="B19" s="18" t="str">
        <f t="array" ref="B19">IFERROR(INDEX(Activity,SMALL(IF(Target=$B$2,ROW(Activity)-MIN(ROW(Activity))+1),ROWS($B$3:B19)))&amp;" "&amp;CHAR(10)&amp;(INDEX(Result,SMALL(IF(Target=$B$2,ROW(Result)-MIN(ROW(Result))+1),ROWS($B$3:B19))))&amp;CHAR(10),"")</f>
        <v/>
      </c>
      <c r="C19" s="23"/>
      <c r="D19" s="19" t="str">
        <f t="array" ref="D19">IFERROR(INDEX(Activity,SMALL(IF(Target=$D$2,ROW(Activity)-MIN(ROW(Activity))+1),ROWS($B$3:B19)))&amp;CHAR(10),"")</f>
        <v/>
      </c>
      <c r="E19" s="19"/>
      <c r="F19" s="19" t="str">
        <f t="array" ref="F19">IFERROR(INDEX(Activity,SMALL(IF(Target=$F$2,ROW(Activity)-MIN(ROW(Activity))+1),ROWS($B$3:B19)))&amp;CHAR(10),"")</f>
        <v/>
      </c>
      <c r="G19" s="19"/>
      <c r="H19" s="19" t="str">
        <f t="array" ref="H19">IFERROR(INDEX(Activity,SMALL(IF(Target=$H$2,ROW(Activity)-MIN(ROW(Activity))+1),ROWS($B$3:B19)))&amp;CHAR(10),"")</f>
        <v xml:space="preserve">BF: CU code gen.
</v>
      </c>
      <c r="I19" s="4"/>
    </row>
    <row r="20" spans="1:9" ht="30">
      <c r="B20" s="18" t="str">
        <f t="array" ref="B20">IFERROR(INDEX(Activity,SMALL(IF(Target=$B$2,ROW(Activity)-MIN(ROW(Activity))+1),ROWS($B$3:B20)))&amp;" "&amp;CHAR(10)&amp;(INDEX(Result,SMALL(IF(Target=$B$2,ROW(Result)-MIN(ROW(Result))+1),ROWS($B$3:B20))))&amp;CHAR(10),"")</f>
        <v/>
      </c>
      <c r="C20" s="23"/>
      <c r="D20" s="19" t="str">
        <f t="array" ref="D20">IFERROR(INDEX(Activity,SMALL(IF(Target=$D$2,ROW(Activity)-MIN(ROW(Activity))+1),ROWS($B$3:B20)))&amp;CHAR(10),"")</f>
        <v/>
      </c>
      <c r="E20" s="19"/>
      <c r="F20" s="19" t="str">
        <f t="array" ref="F20">IFERROR(INDEX(Activity,SMALL(IF(Target=$F$2,ROW(Activity)-MIN(ROW(Activity))+1),ROWS($B$3:B20)))&amp;CHAR(10),"")</f>
        <v/>
      </c>
      <c r="G20" s="19"/>
      <c r="H20" s="19" t="str">
        <f t="array" ref="H20">IFERROR(INDEX(Activity,SMALL(IF(Target=$H$2,ROW(Activity)-MIN(ROW(Activity))+1),ROWS($B$3:B20)))&amp;CHAR(10),"")</f>
        <v xml:space="preserve">LPF: Edit user lp
</v>
      </c>
      <c r="I20" s="4"/>
    </row>
    <row r="21" spans="1:9" ht="30">
      <c r="A21" s="2"/>
      <c r="B21" s="18" t="str">
        <f t="array" ref="B21">IFERROR(INDEX(Activity,SMALL(IF(Target=$B$2,ROW(Activity)-MIN(ROW(Activity))+1),ROWS($B$3:B21)))&amp;" "&amp;CHAR(10)&amp;(INDEX(Result,SMALL(IF(Target=$B$2,ROW(Result)-MIN(ROW(Result))+1),ROWS($B$3:B21))))&amp;CHAR(10),"")</f>
        <v/>
      </c>
      <c r="C21" s="23"/>
      <c r="D21" s="19" t="str">
        <f t="array" ref="D21">IFERROR(INDEX(Activity,SMALL(IF(Target=$D$2,ROW(Activity)-MIN(ROW(Activity))+1),ROWS($B$3:B21)))&amp;CHAR(10),"")</f>
        <v/>
      </c>
      <c r="E21" s="23"/>
      <c r="F21" s="19" t="str">
        <f t="array" ref="F21">IFERROR(INDEX(Activity,SMALL(IF(Target=$F$2,ROW(Activity)-MIN(ROW(Activity))+1),ROWS($B$3:B21)))&amp;CHAR(10),"")</f>
        <v/>
      </c>
      <c r="G21" s="23"/>
      <c r="H21" s="19" t="str">
        <f t="array" ref="H21">IFERROR(INDEX(Activity,SMALL(IF(Target=$H$2,ROW(Activity)-MIN(ROW(Activity))+1),ROWS($B$3:B21)))&amp;CHAR(10),"")</f>
        <v xml:space="preserve">Template: strukturer database
</v>
      </c>
    </row>
    <row r="22" spans="1:9" ht="30">
      <c r="B22" s="18" t="str">
        <f t="array" ref="B22">IFERROR(INDEX(Activity,SMALL(IF(Target=$B$2,ROW(Activity)-MIN(ROW(Activity))+1),ROWS($B$3:B22)))&amp;" "&amp;CHAR(10)&amp;(INDEX(Result,SMALL(IF(Target=$B$2,ROW(Result)-MIN(ROW(Result))+1),ROWS($B$3:B22))))&amp;CHAR(10),"")</f>
        <v/>
      </c>
      <c r="C22" s="23"/>
      <c r="D22" s="19" t="str">
        <f t="array" ref="D22">IFERROR(INDEX(Activity,SMALL(IF(Target=$D$2,ROW(Activity)-MIN(ROW(Activity))+1),ROWS($B$3:B22)))&amp;CHAR(10),"")</f>
        <v/>
      </c>
      <c r="E22" s="23"/>
      <c r="F22" s="19" t="str">
        <f t="array" ref="F22">IFERROR(INDEX(Activity,SMALL(IF(Target=$F$2,ROW(Activity)-MIN(ROW(Activity))+1),ROWS($B$3:B22)))&amp;CHAR(10),"")</f>
        <v/>
      </c>
      <c r="G22" s="23"/>
      <c r="H22" s="19" t="str">
        <f t="array" ref="H22">IFERROR(INDEX(Activity,SMALL(IF(Target=$H$2,ROW(Activity)-MIN(ROW(Activity))+1),ROWS($B$3:B22)))&amp;CHAR(10),"")</f>
        <v xml:space="preserve">Settings: django
</v>
      </c>
    </row>
    <row r="23" spans="1:9" ht="30">
      <c r="B23" s="18" t="str">
        <f t="array" ref="B23">IFERROR(INDEX(Activity,SMALL(IF(Target=$B$2,ROW(Activity)-MIN(ROW(Activity))+1),ROWS($B$3:B23)))&amp;" "&amp;CHAR(10)&amp;(INDEX(Result,SMALL(IF(Target=$B$2,ROW(Result)-MIN(ROW(Result))+1),ROWS($B$3:B23))))&amp;CHAR(10),"")</f>
        <v/>
      </c>
      <c r="C23" s="23"/>
      <c r="D23" s="19" t="str">
        <f t="array" ref="D23">IFERROR(INDEX(Activity,SMALL(IF(Target=$D$2,ROW(Activity)-MIN(ROW(Activity))+1),ROWS($B$3:B23)))&amp;CHAR(10),"")</f>
        <v/>
      </c>
      <c r="E23" s="23"/>
      <c r="F23" s="19" t="str">
        <f t="array" ref="F23">IFERROR(INDEX(Activity,SMALL(IF(Target=$F$2,ROW(Activity)-MIN(ROW(Activity))+1),ROWS($B$3:B23)))&amp;CHAR(10),"")</f>
        <v/>
      </c>
      <c r="G23" s="23"/>
      <c r="H23" s="19" t="str">
        <f t="array" ref="H23">IFERROR(INDEX(Activity,SMALL(IF(Target=$H$2,ROW(Activity)-MIN(ROW(Activity))+1),ROWS($B$3:B23)))&amp;CHAR(10),"")</f>
        <v xml:space="preserve">RAPI: Authorisation
</v>
      </c>
    </row>
    <row r="24" spans="1:9" ht="30">
      <c r="B24" s="18" t="str">
        <f t="array" ref="B24">IFERROR(INDEX(Activity,SMALL(IF(Target=$B$2,ROW(Activity)-MIN(ROW(Activity))+1),ROWS($B$3:B24)))&amp;" "&amp;CHAR(10)&amp;(INDEX(Result,SMALL(IF(Target=$B$2,ROW(Result)-MIN(ROW(Result))+1),ROWS($B$3:B24))))&amp;CHAR(10),"")</f>
        <v/>
      </c>
      <c r="C24" s="23"/>
      <c r="D24" s="19" t="str">
        <f t="array" ref="D24">IFERROR(INDEX(Activity,SMALL(IF(Target=$D$2,ROW(Activity)-MIN(ROW(Activity))+1),ROWS($B$3:B24)))&amp;CHAR(10),"")</f>
        <v/>
      </c>
      <c r="E24" s="23"/>
      <c r="F24" s="19" t="str">
        <f t="array" ref="F24">IFERROR(INDEX(Activity,SMALL(IF(Target=$F$2,ROW(Activity)-MIN(ROW(Activity))+1),ROWS($B$3:B24)))&amp;CHAR(10),"")</f>
        <v/>
      </c>
      <c r="G24" s="23"/>
      <c r="H24" s="19" t="str">
        <f t="array" ref="H24">IFERROR(INDEX(Activity,SMALL(IF(Target=$H$2,ROW(Activity)-MIN(ROW(Activity))+1),ROWS($B$3:B24)))&amp;CHAR(10),"")</f>
        <v xml:space="preserve">RAPI: Fetch data
</v>
      </c>
    </row>
    <row r="25" spans="1:9" ht="30">
      <c r="B25" s="18" t="str">
        <f t="array" ref="B25">IFERROR(INDEX(Activity,SMALL(IF(Target=$B$2,ROW(Activity)-MIN(ROW(Activity))+1),ROWS($B$3:B25)))&amp;" "&amp;CHAR(10)&amp;(INDEX(Result,SMALL(IF(Target=$B$2,ROW(Result)-MIN(ROW(Result))+1),ROWS($B$3:B25))))&amp;CHAR(10),"")</f>
        <v/>
      </c>
      <c r="C25" s="23"/>
      <c r="D25" s="19" t="str">
        <f t="array" ref="D25">IFERROR(INDEX(Activity,SMALL(IF(Target=$D$2,ROW(Activity)-MIN(ROW(Activity))+1),ROWS($B$3:B25)))&amp;CHAR(10),"")</f>
        <v/>
      </c>
      <c r="E25" s="23"/>
      <c r="F25" s="19" t="str">
        <f t="array" ref="F25">IFERROR(INDEX(Activity,SMALL(IF(Target=$F$2,ROW(Activity)-MIN(ROW(Activity))+1),ROWS($B$3:B25)))&amp;CHAR(10),"")</f>
        <v/>
      </c>
      <c r="G25" s="23"/>
      <c r="H25" s="19" t="str">
        <f t="array" ref="H25">IFERROR(INDEX(Activity,SMALL(IF(Target=$H$2,ROW(Activity)-MIN(ROW(Activity))+1),ROWS($B$3:B25)))&amp;CHAR(10),"")</f>
        <v xml:space="preserve">RAPI: Insert data
</v>
      </c>
    </row>
    <row r="26" spans="1:9">
      <c r="B26" s="18" t="str">
        <f t="array" ref="B26">IFERROR(INDEX(Activity,SMALL(IF(Target=$B$2,ROW(Activity)-MIN(ROW(Activity))+1),ROWS($B$3:B26)))&amp;" "&amp;CHAR(10)&amp;(INDEX(Result,SMALL(IF(Target=$B$2,ROW(Result)-MIN(ROW(Result))+1),ROWS($B$3:B26))))&amp;CHAR(10),"")</f>
        <v/>
      </c>
      <c r="C26" s="23"/>
      <c r="D26" s="19" t="str">
        <f t="array" ref="D26">IFERROR(INDEX(Activity,SMALL(IF(Target=$D$2,ROW(Activity)-MIN(ROW(Activity))+1),ROWS($B$3:B26)))&amp;CHAR(10),"")</f>
        <v/>
      </c>
      <c r="E26" s="23"/>
      <c r="F26" s="19" t="str">
        <f t="array" ref="F26">IFERROR(INDEX(Activity,SMALL(IF(Target=$F$2,ROW(Activity)-MIN(ROW(Activity))+1),ROWS($B$3:B26)))&amp;CHAR(10),"")</f>
        <v/>
      </c>
      <c r="G26" s="23"/>
      <c r="H26" s="19" t="str">
        <f t="array" ref="H26">IFERROR(INDEX(Activity,SMALL(IF(Target=$H$2,ROW(Activity)-MIN(ROW(Activity))+1),ROWS($B$3:B26)))&amp;CHAR(10),"")</f>
        <v/>
      </c>
    </row>
    <row r="27" spans="1:9">
      <c r="B27" s="18" t="str">
        <f t="array" ref="B27">IFERROR(INDEX(Activity,SMALL(IF(Target=$B$2,ROW(Activity)-MIN(ROW(Activity))+1),ROWS($B$3:B27)))&amp;" "&amp;CHAR(10)&amp;(INDEX(Result,SMALL(IF(Target=$B$2,ROW(Result)-MIN(ROW(Result))+1),ROWS($B$3:B27))))&amp;CHAR(10),"")</f>
        <v/>
      </c>
      <c r="C27" s="23"/>
      <c r="D27" s="19" t="str">
        <f t="array" ref="D27">IFERROR(INDEX(Activity,SMALL(IF(Target=$D$2,ROW(Activity)-MIN(ROW(Activity))+1),ROWS($B$3:B27)))&amp;CHAR(10),"")</f>
        <v/>
      </c>
      <c r="E27" s="23"/>
      <c r="F27" s="19" t="str">
        <f t="array" ref="F27">IFERROR(INDEX(Activity,SMALL(IF(Target=$F$2,ROW(Activity)-MIN(ROW(Activity))+1),ROWS($B$3:B27)))&amp;CHAR(10),"")</f>
        <v/>
      </c>
      <c r="G27" s="23"/>
      <c r="H27" s="19" t="str">
        <f t="array" ref="H27">IFERROR(INDEX(Activity,SMALL(IF(Target=$H$2,ROW(Activity)-MIN(ROW(Activity))+1),ROWS($B$3:B27)))&amp;CHAR(10),"")</f>
        <v/>
      </c>
    </row>
    <row r="28" spans="1:9">
      <c r="B28" s="18" t="str">
        <f t="array" ref="B28">IFERROR(INDEX(Activity,SMALL(IF(Target=$B$2,ROW(Activity)-MIN(ROW(Activity))+1),ROWS($B$3:B28)))&amp;" "&amp;CHAR(10)&amp;(INDEX(Result,SMALL(IF(Target=$B$2,ROW(Result)-MIN(ROW(Result))+1),ROWS($B$3:B28))))&amp;CHAR(10),"")</f>
        <v/>
      </c>
      <c r="C28" s="23"/>
      <c r="D28" s="19" t="str">
        <f t="array" ref="D28">IFERROR(INDEX(Activity,SMALL(IF(Target=$D$2,ROW(Activity)-MIN(ROW(Activity))+1),ROWS($B$3:B28)))&amp;CHAR(10),"")</f>
        <v/>
      </c>
      <c r="E28" s="23"/>
      <c r="F28" s="19" t="str">
        <f t="array" ref="F28">IFERROR(INDEX(Activity,SMALL(IF(Target=$F$2,ROW(Activity)-MIN(ROW(Activity))+1),ROWS($B$3:B28)))&amp;CHAR(10),"")</f>
        <v/>
      </c>
      <c r="G28" s="23"/>
      <c r="H28" s="19" t="str">
        <f t="array" ref="H28">IFERROR(INDEX(Activity,SMALL(IF(Target=$H$2,ROW(Activity)-MIN(ROW(Activity))+1),ROWS($B$3:B28)))&amp;CHAR(10),"")</f>
        <v/>
      </c>
    </row>
    <row r="29" spans="1:9">
      <c r="B29" s="18" t="str">
        <f t="array" ref="B29">IFERROR(INDEX(Activity,SMALL(IF(Target=$B$2,ROW(Activity)-MIN(ROW(Activity))+1),ROWS($B$3:B29)))&amp;" "&amp;CHAR(10)&amp;(INDEX(Result,SMALL(IF(Target=$B$2,ROW(Result)-MIN(ROW(Result))+1),ROWS($B$3:B29))))&amp;CHAR(10),"")</f>
        <v/>
      </c>
      <c r="C29" s="23"/>
      <c r="D29" s="19" t="str">
        <f t="array" ref="D29">IFERROR(INDEX(Activity,SMALL(IF(Target=$D$2,ROW(Activity)-MIN(ROW(Activity))+1),ROWS($B$3:B29)))&amp;CHAR(10),"")</f>
        <v/>
      </c>
      <c r="E29" s="23"/>
      <c r="F29" s="19" t="str">
        <f t="array" ref="F29">IFERROR(INDEX(Activity,SMALL(IF(Target=$F$2,ROW(Activity)-MIN(ROW(Activity))+1),ROWS($B$3:B29)))&amp;CHAR(10),"")</f>
        <v/>
      </c>
      <c r="G29" s="23"/>
      <c r="H29" s="19" t="str">
        <f t="array" ref="H29">IFERROR(INDEX(Activity,SMALL(IF(Target=$H$2,ROW(Activity)-MIN(ROW(Activity))+1),ROWS($B$3:B29)))&amp;CHAR(10),"")</f>
        <v/>
      </c>
    </row>
    <row r="30" spans="1:9">
      <c r="B30" s="18" t="str">
        <f t="array" ref="B30">IFERROR(INDEX(Activity,SMALL(IF(Target=$B$2,ROW(Activity)-MIN(ROW(Activity))+1),ROWS($B$3:B30)))&amp;" "&amp;CHAR(10)&amp;(INDEX(Result,SMALL(IF(Target=$B$2,ROW(Result)-MIN(ROW(Result))+1),ROWS($B$3:B30))))&amp;CHAR(10),"")</f>
        <v/>
      </c>
      <c r="C30" s="23"/>
      <c r="D30" s="19" t="str">
        <f t="array" ref="D30">IFERROR(INDEX(Activity,SMALL(IF(Target=$D$2,ROW(Activity)-MIN(ROW(Activity))+1),ROWS($B$3:B30)))&amp;CHAR(10),"")</f>
        <v/>
      </c>
      <c r="E30" s="23"/>
      <c r="F30" s="19" t="str">
        <f t="array" ref="F30">IFERROR(INDEX(Activity,SMALL(IF(Target=$F$2,ROW(Activity)-MIN(ROW(Activity))+1),ROWS($B$3:B30)))&amp;CHAR(10),"")</f>
        <v/>
      </c>
      <c r="G30" s="23"/>
      <c r="H30" s="19" t="str">
        <f t="array" ref="H30">IFERROR(INDEX(Activity,SMALL(IF(Target=$H$2,ROW(Activity)-MIN(ROW(Activity))+1),ROWS($B$3:B30)))&amp;CHAR(10),"")</f>
        <v/>
      </c>
    </row>
    <row r="31" spans="1:9">
      <c r="B31" s="18" t="str">
        <f t="array" ref="B31">IFERROR(INDEX(Activity,SMALL(IF(Target=$B$2,ROW(Activity)-MIN(ROW(Activity))+1),ROWS($B$3:B31)))&amp;" "&amp;CHAR(10)&amp;(INDEX(Result,SMALL(IF(Target=$B$2,ROW(Result)-MIN(ROW(Result))+1),ROWS($B$3:B31))))&amp;CHAR(10),"")</f>
        <v/>
      </c>
      <c r="C31" s="23"/>
      <c r="D31" s="19" t="str">
        <f t="array" ref="D31">IFERROR(INDEX(Activity,SMALL(IF(Target=$D$2,ROW(Activity)-MIN(ROW(Activity))+1),ROWS($B$3:B31)))&amp;CHAR(10),"")</f>
        <v/>
      </c>
      <c r="E31" s="23"/>
      <c r="F31" s="19" t="str">
        <f t="array" ref="F31">IFERROR(INDEX(Activity,SMALL(IF(Target=$F$2,ROW(Activity)-MIN(ROW(Activity))+1),ROWS($B$3:B31)))&amp;CHAR(10),"")</f>
        <v/>
      </c>
      <c r="G31" s="23"/>
      <c r="H31" s="19" t="str">
        <f t="array" ref="H31">IFERROR(INDEX(Activity,SMALL(IF(Target=$H$2,ROW(Activity)-MIN(ROW(Activity))+1),ROWS($B$3:B31)))&amp;CHAR(10),"")</f>
        <v/>
      </c>
    </row>
    <row r="32" spans="1:9">
      <c r="B32" s="18" t="str">
        <f t="array" ref="B32">IFERROR(INDEX(Activity,SMALL(IF(Target=$B$2,ROW(Activity)-MIN(ROW(Activity))+1),ROWS($B$3:B32)))&amp;" "&amp;CHAR(10)&amp;(INDEX(Result,SMALL(IF(Target=$B$2,ROW(Result)-MIN(ROW(Result))+1),ROWS($B$3:B32))))&amp;CHAR(10),"")</f>
        <v/>
      </c>
      <c r="C32" s="23"/>
      <c r="D32" s="19" t="str">
        <f t="array" ref="D32">IFERROR(INDEX(Activity,SMALL(IF(Target=$D$2,ROW(Activity)-MIN(ROW(Activity))+1),ROWS($B$3:B32)))&amp;CHAR(10),"")</f>
        <v/>
      </c>
      <c r="E32" s="23"/>
      <c r="F32" s="19" t="str">
        <f t="array" ref="F32">IFERROR(INDEX(Activity,SMALL(IF(Target=$F$2,ROW(Activity)-MIN(ROW(Activity))+1),ROWS($B$3:B32)))&amp;CHAR(10),"")</f>
        <v/>
      </c>
      <c r="G32" s="23"/>
      <c r="H32" s="19" t="str">
        <f t="array" ref="H32">IFERROR(INDEX(Activity,SMALL(IF(Target=$H$2,ROW(Activity)-MIN(ROW(Activity))+1),ROWS($B$3:B32)))&amp;CHAR(10),"")</f>
        <v/>
      </c>
    </row>
    <row r="33" spans="2:8">
      <c r="B33" s="18" t="str">
        <f t="array" ref="B33">IFERROR(INDEX(Activity,SMALL(IF(Target=$B$2,ROW(Activity)-MIN(ROW(Activity))+1),ROWS($B$3:B33)))&amp;" "&amp;CHAR(10)&amp;(INDEX(Result,SMALL(IF(Target=$B$2,ROW(Result)-MIN(ROW(Result))+1),ROWS($B$3:B33))))&amp;CHAR(10),"")</f>
        <v/>
      </c>
      <c r="C33" s="23"/>
      <c r="D33" s="19" t="str">
        <f t="array" ref="D33">IFERROR(INDEX(Activity,SMALL(IF(Target=$D$2,ROW(Activity)-MIN(ROW(Activity))+1),ROWS($B$3:B33)))&amp;CHAR(10),"")</f>
        <v/>
      </c>
      <c r="E33" s="23"/>
      <c r="F33" s="19" t="str">
        <f t="array" ref="F33">IFERROR(INDEX(Activity,SMALL(IF(Target=$F$2,ROW(Activity)-MIN(ROW(Activity))+1),ROWS($B$3:B33)))&amp;CHAR(10),"")</f>
        <v/>
      </c>
      <c r="G33" s="23"/>
      <c r="H33" s="19" t="str">
        <f t="array" ref="H33">IFERROR(INDEX(Activity,SMALL(IF(Target=$H$2,ROW(Activity)-MIN(ROW(Activity))+1),ROWS($B$3:B33)))&amp;CHAR(10),"")</f>
        <v/>
      </c>
    </row>
    <row r="34" spans="2:8">
      <c r="B34" s="18" t="str">
        <f t="array" ref="B34">IFERROR(INDEX(Activity,SMALL(IF(Target=$B$2,ROW(Activity)-MIN(ROW(Activity))+1),ROWS($B$3:B34)))&amp;" "&amp;CHAR(10)&amp;(INDEX(Result,SMALL(IF(Target=$B$2,ROW(Result)-MIN(ROW(Result))+1),ROWS($B$3:B34))))&amp;CHAR(10),"")</f>
        <v/>
      </c>
      <c r="C34" s="23"/>
      <c r="D34" s="19" t="str">
        <f t="array" ref="D34">IFERROR(INDEX(Activity,SMALL(IF(Target=$D$2,ROW(Activity)-MIN(ROW(Activity))+1),ROWS($B$3:B34)))&amp;CHAR(10),"")</f>
        <v/>
      </c>
      <c r="E34" s="23"/>
      <c r="F34" s="19" t="str">
        <f t="array" ref="F34">IFERROR(INDEX(Activity,SMALL(IF(Target=$F$2,ROW(Activity)-MIN(ROW(Activity))+1),ROWS($B$3:B34)))&amp;CHAR(10),"")</f>
        <v/>
      </c>
      <c r="G34" s="23"/>
      <c r="H34" s="19" t="str">
        <f t="array" ref="H34">IFERROR(INDEX(Activity,SMALL(IF(Target=$H$2,ROW(Activity)-MIN(ROW(Activity))+1),ROWS($B$3:B34)))&amp;CHAR(10),"")</f>
        <v/>
      </c>
    </row>
    <row r="35" spans="2:8">
      <c r="B35" s="18" t="str">
        <f t="array" ref="B35">IFERROR(INDEX(Activity,SMALL(IF(Target=$B$2,ROW(Activity)-MIN(ROW(Activity))+1),ROWS($B$3:B35)))&amp;" "&amp;CHAR(10)&amp;(INDEX(Result,SMALL(IF(Target=$B$2,ROW(Result)-MIN(ROW(Result))+1),ROWS($B$3:B35))))&amp;CHAR(10),"")</f>
        <v/>
      </c>
      <c r="C35" s="23"/>
      <c r="D35" s="19" t="str">
        <f t="array" ref="D35">IFERROR(INDEX(Activity,SMALL(IF(Target=$D$2,ROW(Activity)-MIN(ROW(Activity))+1),ROWS($B$3:B35)))&amp;CHAR(10),"")</f>
        <v/>
      </c>
      <c r="E35" s="23"/>
      <c r="F35" s="19" t="str">
        <f t="array" ref="F35">IFERROR(INDEX(Activity,SMALL(IF(Target=$F$2,ROW(Activity)-MIN(ROW(Activity))+1),ROWS($B$3:B35)))&amp;CHAR(10),"")</f>
        <v/>
      </c>
      <c r="G35" s="23"/>
      <c r="H35" s="19" t="str">
        <f t="array" ref="H35">IFERROR(INDEX(Activity,SMALL(IF(Target=$H$2,ROW(Activity)-MIN(ROW(Activity))+1),ROWS($B$3:B35)))&amp;CHAR(10),"")</f>
        <v/>
      </c>
    </row>
    <row r="36" spans="2:8">
      <c r="B36" s="18" t="str">
        <f t="array" ref="B36">IFERROR(INDEX(Activity,SMALL(IF(Target=$B$2,ROW(Activity)-MIN(ROW(Activity))+1),ROWS($B$3:B36)))&amp;" "&amp;CHAR(10)&amp;(INDEX(Result,SMALL(IF(Target=$B$2,ROW(Result)-MIN(ROW(Result))+1),ROWS($B$3:B36))))&amp;CHAR(10),"")</f>
        <v/>
      </c>
      <c r="C36" s="23"/>
      <c r="D36" s="19" t="str">
        <f t="array" ref="D36">IFERROR(INDEX(Activity,SMALL(IF(Target=$D$2,ROW(Activity)-MIN(ROW(Activity))+1),ROWS($B$3:B36)))&amp;CHAR(10),"")</f>
        <v/>
      </c>
      <c r="E36" s="23"/>
      <c r="F36" s="19" t="str">
        <f t="array" ref="F36">IFERROR(INDEX(Activity,SMALL(IF(Target=$F$2,ROW(Activity)-MIN(ROW(Activity))+1),ROWS($B$3:B36)))&amp;CHAR(10),"")</f>
        <v/>
      </c>
      <c r="G36" s="23"/>
      <c r="H36" s="19" t="str">
        <f t="array" ref="H36">IFERROR(INDEX(Activity,SMALL(IF(Target=$H$2,ROW(Activity)-MIN(ROW(Activity))+1),ROWS($B$3:B36)))&amp;CHAR(10),"")</f>
        <v/>
      </c>
    </row>
    <row r="37" spans="2:8">
      <c r="B37" s="18" t="str">
        <f t="array" ref="B37">IFERROR(INDEX(Activity,SMALL(IF(Target=$B$2,ROW(Activity)-MIN(ROW(Activity))+1),ROWS($B$3:B37)))&amp;" "&amp;CHAR(10)&amp;(INDEX(Result,SMALL(IF(Target=$B$2,ROW(Result)-MIN(ROW(Result))+1),ROWS($B$3:B37))))&amp;CHAR(10),"")</f>
        <v/>
      </c>
      <c r="C37" s="23"/>
      <c r="D37" s="19" t="str">
        <f t="array" ref="D37">IFERROR(INDEX(Activity,SMALL(IF(Target=$D$2,ROW(Activity)-MIN(ROW(Activity))+1),ROWS($B$3:B37)))&amp;CHAR(10),"")</f>
        <v/>
      </c>
      <c r="E37" s="23"/>
      <c r="F37" s="19" t="str">
        <f t="array" ref="F37">IFERROR(INDEX(Activity,SMALL(IF(Target=$F$2,ROW(Activity)-MIN(ROW(Activity))+1),ROWS($B$3:B37)))&amp;CHAR(10),"")</f>
        <v/>
      </c>
      <c r="G37" s="23"/>
      <c r="H37" s="19" t="str">
        <f t="array" ref="H37">IFERROR(INDEX(Activity,SMALL(IF(Target=$H$2,ROW(Activity)-MIN(ROW(Activity))+1),ROWS($B$3:B37)))&amp;CHAR(10),"")</f>
        <v/>
      </c>
    </row>
    <row r="38" spans="2:8">
      <c r="B38" s="18" t="str">
        <f t="array" ref="B38">IFERROR(INDEX(Activity,SMALL(IF(Target=$B$2,ROW(Activity)-MIN(ROW(Activity))+1),ROWS($B$3:B38)))&amp;" "&amp;CHAR(10)&amp;(INDEX(Result,SMALL(IF(Target=$B$2,ROW(Result)-MIN(ROW(Result))+1),ROWS($B$3:B38))))&amp;CHAR(10),"")</f>
        <v/>
      </c>
      <c r="C38" s="23"/>
      <c r="D38" s="19" t="str">
        <f t="array" ref="D38">IFERROR(INDEX(Activity,SMALL(IF(Target=$D$2,ROW(Activity)-MIN(ROW(Activity))+1),ROWS($B$3:B38)))&amp;CHAR(10),"")</f>
        <v/>
      </c>
      <c r="E38" s="23"/>
      <c r="F38" s="19" t="str">
        <f t="array" ref="F38">IFERROR(INDEX(Activity,SMALL(IF(Target=$F$2,ROW(Activity)-MIN(ROW(Activity))+1),ROWS($B$3:B38)))&amp;CHAR(10),"")</f>
        <v/>
      </c>
      <c r="G38" s="23"/>
      <c r="H38" s="19" t="str">
        <f t="array" ref="H38">IFERROR(INDEX(Activity,SMALL(IF(Target=$H$2,ROW(Activity)-MIN(ROW(Activity))+1),ROWS($B$3:B38)))&amp;CHAR(10),"")</f>
        <v/>
      </c>
    </row>
    <row r="39" spans="2:8">
      <c r="B39" s="18" t="str">
        <f t="array" ref="B39">IFERROR(INDEX(Activity,SMALL(IF(Target=$B$2,ROW(Activity)-MIN(ROW(Activity))+1),ROWS($B$3:B39)))&amp;" "&amp;CHAR(10)&amp;(INDEX(Result,SMALL(IF(Target=$B$2,ROW(Result)-MIN(ROW(Result))+1),ROWS($B$3:B39))))&amp;CHAR(10),"")</f>
        <v/>
      </c>
      <c r="C39" s="23"/>
      <c r="D39" s="19" t="str">
        <f t="array" ref="D39">IFERROR(INDEX(Activity,SMALL(IF(Target=$D$2,ROW(Activity)-MIN(ROW(Activity))+1),ROWS($B$3:B39)))&amp;CHAR(10),"")</f>
        <v/>
      </c>
      <c r="E39" s="23"/>
      <c r="F39" s="19" t="str">
        <f t="array" ref="F39">IFERROR(INDEX(Activity,SMALL(IF(Target=$F$2,ROW(Activity)-MIN(ROW(Activity))+1),ROWS($B$3:B39)))&amp;CHAR(10),"")</f>
        <v/>
      </c>
      <c r="G39" s="23"/>
      <c r="H39" s="19" t="str">
        <f t="array" ref="H39">IFERROR(INDEX(Activity,SMALL(IF(Target=$H$2,ROW(Activity)-MIN(ROW(Activity))+1),ROWS($B$3:B39)))&amp;CHAR(10),"")</f>
        <v/>
      </c>
    </row>
    <row r="40" spans="2:8">
      <c r="B40" s="18" t="str">
        <f t="array" ref="B40">IFERROR(INDEX(Activity,SMALL(IF(Target=$B$2,ROW(Activity)-MIN(ROW(Activity))+1),ROWS($B$3:B40)))&amp;" "&amp;CHAR(10)&amp;(INDEX(Result,SMALL(IF(Target=$B$2,ROW(Result)-MIN(ROW(Result))+1),ROWS($B$3:B40))))&amp;CHAR(10),"")</f>
        <v/>
      </c>
      <c r="C40" s="23"/>
      <c r="D40" s="19" t="str">
        <f t="array" ref="D40">IFERROR(INDEX(Activity,SMALL(IF(Target=$D$2,ROW(Activity)-MIN(ROW(Activity))+1),ROWS($B$3:B40)))&amp;CHAR(10),"")</f>
        <v/>
      </c>
      <c r="E40" s="23"/>
      <c r="F40" s="19" t="str">
        <f t="array" ref="F40">IFERROR(INDEX(Activity,SMALL(IF(Target=$F$2,ROW(Activity)-MIN(ROW(Activity))+1),ROWS($B$3:B40)))&amp;CHAR(10),"")</f>
        <v/>
      </c>
      <c r="G40" s="23"/>
      <c r="H40" s="19" t="str">
        <f t="array" ref="H40">IFERROR(INDEX(Activity,SMALL(IF(Target=$H$2,ROW(Activity)-MIN(ROW(Activity))+1),ROWS($B$3:B40)))&amp;CHAR(10),"")</f>
        <v/>
      </c>
    </row>
    <row r="41" spans="2:8">
      <c r="B41" s="18" t="str">
        <f t="array" ref="B41">IFERROR(INDEX(Activity,SMALL(IF(Target=$B$2,ROW(Activity)-MIN(ROW(Activity))+1),ROWS($B$3:B41)))&amp;" "&amp;CHAR(10)&amp;(INDEX(Result,SMALL(IF(Target=$B$2,ROW(Result)-MIN(ROW(Result))+1),ROWS($B$3:B41))))&amp;CHAR(10),"")</f>
        <v/>
      </c>
      <c r="C41" s="23"/>
      <c r="D41" s="19" t="str">
        <f t="array" ref="D41">IFERROR(INDEX(Activity,SMALL(IF(Target=$D$2,ROW(Activity)-MIN(ROW(Activity))+1),ROWS($B$3:B41)))&amp;CHAR(10),"")</f>
        <v/>
      </c>
      <c r="E41" s="23"/>
      <c r="F41" s="19" t="str">
        <f t="array" ref="F41">IFERROR(INDEX(Activity,SMALL(IF(Target=$F$2,ROW(Activity)-MIN(ROW(Activity))+1),ROWS($B$3:B41)))&amp;CHAR(10),"")</f>
        <v/>
      </c>
      <c r="G41" s="23"/>
      <c r="H41" s="19" t="str">
        <f t="array" ref="H41">IFERROR(INDEX(Activity,SMALL(IF(Target=$H$2,ROW(Activity)-MIN(ROW(Activity))+1),ROWS($B$3:B41)))&amp;CHAR(10),"")</f>
        <v/>
      </c>
    </row>
    <row r="42" spans="2:8">
      <c r="B42" s="18" t="str">
        <f t="array" ref="B42">IFERROR(INDEX(Activity,SMALL(IF(Target=$B$2,ROW(Activity)-MIN(ROW(Activity))+1),ROWS($B$3:B42)))&amp;" "&amp;CHAR(10)&amp;(INDEX(Result,SMALL(IF(Target=$B$2,ROW(Result)-MIN(ROW(Result))+1),ROWS($B$3:B42))))&amp;CHAR(10),"")</f>
        <v/>
      </c>
      <c r="C42" s="23"/>
      <c r="D42" s="19" t="str">
        <f t="array" ref="D42">IFERROR(INDEX(Activity,SMALL(IF(Target=$D$2,ROW(Activity)-MIN(ROW(Activity))+1),ROWS($B$3:B42)))&amp;CHAR(10),"")</f>
        <v/>
      </c>
      <c r="E42" s="23"/>
      <c r="F42" s="19" t="str">
        <f t="array" ref="F42">IFERROR(INDEX(Activity,SMALL(IF(Target=$F$2,ROW(Activity)-MIN(ROW(Activity))+1),ROWS($B$3:B42)))&amp;CHAR(10),"")</f>
        <v/>
      </c>
      <c r="G42" s="23"/>
      <c r="H42" s="19" t="str">
        <f t="array" ref="H42">IFERROR(INDEX(Activity,SMALL(IF(Target=$H$2,ROW(Activity)-MIN(ROW(Activity))+1),ROWS($B$3:B42)))&amp;CHAR(10),"")</f>
        <v/>
      </c>
    </row>
    <row r="43" spans="2:8">
      <c r="B43" s="18" t="str">
        <f t="array" ref="B43">IFERROR(INDEX(Activity,SMALL(IF(Target=$B$2,ROW(Activity)-MIN(ROW(Activity))+1),ROWS($B$3:B43)))&amp;" "&amp;CHAR(10)&amp;(INDEX(Result,SMALL(IF(Target=$B$2,ROW(Result)-MIN(ROW(Result))+1),ROWS($B$3:B43))))&amp;CHAR(10),"")</f>
        <v/>
      </c>
      <c r="C43" s="23"/>
      <c r="D43" s="19" t="str">
        <f t="array" ref="D43">IFERROR(INDEX(Activity,SMALL(IF(Target=$D$2,ROW(Activity)-MIN(ROW(Activity))+1),ROWS($B$3:B43)))&amp;CHAR(10),"")</f>
        <v/>
      </c>
      <c r="E43" s="23"/>
      <c r="F43" s="19" t="str">
        <f t="array" ref="F43">IFERROR(INDEX(Activity,SMALL(IF(Target=$F$2,ROW(Activity)-MIN(ROW(Activity))+1),ROWS($B$3:B43)))&amp;CHAR(10),"")</f>
        <v/>
      </c>
      <c r="G43" s="23"/>
      <c r="H43" s="19" t="str">
        <f t="array" ref="H43">IFERROR(INDEX(Activity,SMALL(IF(Target=$H$2,ROW(Activity)-MIN(ROW(Activity))+1),ROWS($B$3:B43)))&amp;CHAR(10),"")</f>
        <v/>
      </c>
    </row>
    <row r="44" spans="2:8">
      <c r="B44" s="18" t="str">
        <f t="array" ref="B44">IFERROR(INDEX(Activity,SMALL(IF(Target=$B$2,ROW(Activity)-MIN(ROW(Activity))+1),ROWS($B$3:B44)))&amp;" "&amp;CHAR(10)&amp;(INDEX(Result,SMALL(IF(Target=$B$2,ROW(Result)-MIN(ROW(Result))+1),ROWS($B$3:B44))))&amp;CHAR(10),"")</f>
        <v/>
      </c>
      <c r="C44" s="23"/>
      <c r="D44" s="19" t="str">
        <f t="array" ref="D44">IFERROR(INDEX(Activity,SMALL(IF(Target=$D$2,ROW(Activity)-MIN(ROW(Activity))+1),ROWS($B$3:B44)))&amp;CHAR(10),"")</f>
        <v/>
      </c>
      <c r="E44" s="23"/>
      <c r="F44" s="19" t="str">
        <f t="array" ref="F44">IFERROR(INDEX(Activity,SMALL(IF(Target=$F$2,ROW(Activity)-MIN(ROW(Activity))+1),ROWS($B$3:B44)))&amp;CHAR(10),"")</f>
        <v/>
      </c>
      <c r="G44" s="23"/>
      <c r="H44" s="19" t="str">
        <f t="array" ref="H44">IFERROR(INDEX(Activity,SMALL(IF(Target=$H$2,ROW(Activity)-MIN(ROW(Activity))+1),ROWS($B$3:B44)))&amp;CHAR(10),"")</f>
        <v/>
      </c>
    </row>
    <row r="45" spans="2:8">
      <c r="B45" s="18" t="str">
        <f t="array" ref="B45">IFERROR(INDEX(Activity,SMALL(IF(Target=$B$2,ROW(Activity)-MIN(ROW(Activity))+1),ROWS($B$3:B45)))&amp;" "&amp;CHAR(10)&amp;(INDEX(Result,SMALL(IF(Target=$B$2,ROW(Result)-MIN(ROW(Result))+1),ROWS($B$3:B45))))&amp;CHAR(10),"")</f>
        <v/>
      </c>
      <c r="C45" s="23"/>
      <c r="D45" s="19" t="str">
        <f t="array" ref="D45">IFERROR(INDEX(Activity,SMALL(IF(Target=$D$2,ROW(Activity)-MIN(ROW(Activity))+1),ROWS($B$3:B45)))&amp;CHAR(10),"")</f>
        <v/>
      </c>
      <c r="E45" s="23"/>
      <c r="F45" s="19" t="str">
        <f t="array" ref="F45">IFERROR(INDEX(Activity,SMALL(IF(Target=$F$2,ROW(Activity)-MIN(ROW(Activity))+1),ROWS($B$3:B45)))&amp;CHAR(10),"")</f>
        <v/>
      </c>
      <c r="G45" s="23"/>
      <c r="H45" s="19" t="str">
        <f t="array" ref="H45">IFERROR(INDEX(Activity,SMALL(IF(Target=$H$2,ROW(Activity)-MIN(ROW(Activity))+1),ROWS($B$3:B45)))&amp;CHAR(10),"")</f>
        <v/>
      </c>
    </row>
    <row r="46" spans="2:8">
      <c r="B46" s="18" t="str">
        <f t="array" ref="B46">IFERROR(INDEX(Activity,SMALL(IF(Target=$B$2,ROW(Activity)-MIN(ROW(Activity))+1),ROWS($B$3:B46)))&amp;" "&amp;CHAR(10)&amp;(INDEX(Result,SMALL(IF(Target=$B$2,ROW(Result)-MIN(ROW(Result))+1),ROWS($B$3:B46))))&amp;CHAR(10),"")</f>
        <v/>
      </c>
      <c r="C46" s="23"/>
      <c r="D46" s="19" t="str">
        <f t="array" ref="D46">IFERROR(INDEX(Activity,SMALL(IF(Target=$D$2,ROW(Activity)-MIN(ROW(Activity))+1),ROWS($B$3:B46)))&amp;CHAR(10),"")</f>
        <v/>
      </c>
      <c r="E46" s="23"/>
      <c r="F46" s="19" t="str">
        <f t="array" ref="F46">IFERROR(INDEX(Activity,SMALL(IF(Target=$F$2,ROW(Activity)-MIN(ROW(Activity))+1),ROWS($B$3:B46)))&amp;CHAR(10),"")</f>
        <v/>
      </c>
      <c r="G46" s="23"/>
      <c r="H46" s="19" t="str">
        <f t="array" ref="H46">IFERROR(INDEX(Activity,SMALL(IF(Target=$H$2,ROW(Activity)-MIN(ROW(Activity))+1),ROWS($B$3:B46)))&amp;CHAR(10),"")</f>
        <v/>
      </c>
    </row>
    <row r="47" spans="2:8">
      <c r="B47" s="18" t="str">
        <f t="array" ref="B47">IFERROR(INDEX(Activity,SMALL(IF(Target=$B$2,ROW(Activity)-MIN(ROW(Activity))+1),ROWS($B$3:B47)))&amp;" "&amp;CHAR(10)&amp;(INDEX(Result,SMALL(IF(Target=$B$2,ROW(Result)-MIN(ROW(Result))+1),ROWS($B$3:B47))))&amp;CHAR(10),"")</f>
        <v/>
      </c>
      <c r="C47" s="23"/>
      <c r="D47" s="19" t="str">
        <f t="array" ref="D47">IFERROR(INDEX(Activity,SMALL(IF(Target=$D$2,ROW(Activity)-MIN(ROW(Activity))+1),ROWS($B$3:B47)))&amp;CHAR(10),"")</f>
        <v/>
      </c>
      <c r="E47" s="23"/>
      <c r="F47" s="19" t="str">
        <f t="array" ref="F47">IFERROR(INDEX(Activity,SMALL(IF(Target=$F$2,ROW(Activity)-MIN(ROW(Activity))+1),ROWS($B$3:B47)))&amp;CHAR(10),"")</f>
        <v/>
      </c>
      <c r="G47" s="23"/>
      <c r="H47" s="19" t="str">
        <f t="array" ref="H47">IFERROR(INDEX(Activity,SMALL(IF(Target=$H$2,ROW(Activity)-MIN(ROW(Activity))+1),ROWS($B$3:B47)))&amp;CHAR(10),"")</f>
        <v/>
      </c>
    </row>
    <row r="48" spans="2:8">
      <c r="B48" s="18" t="str">
        <f t="array" ref="B48">IFERROR(INDEX(Activity,SMALL(IF(Target=$B$2,ROW(Activity)-MIN(ROW(Activity))+1),ROWS($B$3:B48)))&amp;" "&amp;CHAR(10)&amp;(INDEX(Result,SMALL(IF(Target=$B$2,ROW(Result)-MIN(ROW(Result))+1),ROWS($B$3:B48))))&amp;CHAR(10),"")</f>
        <v/>
      </c>
      <c r="C48" s="23"/>
      <c r="D48" s="19" t="str">
        <f t="array" ref="D48">IFERROR(INDEX(Activity,SMALL(IF(Target=$D$2,ROW(Activity)-MIN(ROW(Activity))+1),ROWS($B$3:B48)))&amp;CHAR(10),"")</f>
        <v/>
      </c>
      <c r="E48" s="23"/>
      <c r="F48" s="19" t="str">
        <f t="array" ref="F48">IFERROR(INDEX(Activity,SMALL(IF(Target=$F$2,ROW(Activity)-MIN(ROW(Activity))+1),ROWS($B$3:B48)))&amp;CHAR(10),"")</f>
        <v/>
      </c>
      <c r="G48" s="23"/>
      <c r="H48" s="19" t="str">
        <f t="array" ref="H48">IFERROR(INDEX(Activity,SMALL(IF(Target=$H$2,ROW(Activity)-MIN(ROW(Activity))+1),ROWS($B$3:B48)))&amp;CHAR(10),"")</f>
        <v/>
      </c>
    </row>
    <row r="49" spans="2:8">
      <c r="B49" s="18" t="str">
        <f t="array" ref="B49">IFERROR(INDEX(Activity,SMALL(IF(Target=$B$2,ROW(Activity)-MIN(ROW(Activity))+1),ROWS($B$3:B49)))&amp;" "&amp;CHAR(10)&amp;(INDEX(Result,SMALL(IF(Target=$B$2,ROW(Result)-MIN(ROW(Result))+1),ROWS($B$3:B49))))&amp;CHAR(10),"")</f>
        <v/>
      </c>
      <c r="C49" s="23"/>
      <c r="D49" s="19" t="str">
        <f t="array" ref="D49">IFERROR(INDEX(Activity,SMALL(IF(Target=$D$2,ROW(Activity)-MIN(ROW(Activity))+1),ROWS($B$3:B49)))&amp;CHAR(10),"")</f>
        <v/>
      </c>
      <c r="E49" s="23"/>
      <c r="F49" s="19" t="str">
        <f t="array" ref="F49">IFERROR(INDEX(Activity,SMALL(IF(Target=$F$2,ROW(Activity)-MIN(ROW(Activity))+1),ROWS($B$3:B49)))&amp;CHAR(10),"")</f>
        <v/>
      </c>
      <c r="G49" s="23"/>
      <c r="H49" s="19" t="str">
        <f t="array" ref="H49">IFERROR(INDEX(Activity,SMALL(IF(Target=$H$2,ROW(Activity)-MIN(ROW(Activity))+1),ROWS($B$3:B49)))&amp;CHAR(10),"")</f>
        <v/>
      </c>
    </row>
    <row r="50" spans="2:8">
      <c r="B50" s="18" t="str">
        <f t="array" ref="B50">IFERROR(INDEX(Activity,SMALL(IF(Target=$B$2,ROW(Activity)-MIN(ROW(Activity))+1),ROWS($B$3:B50)))&amp;" "&amp;CHAR(10)&amp;(INDEX(Result,SMALL(IF(Target=$B$2,ROW(Result)-MIN(ROW(Result))+1),ROWS($B$3:B50))))&amp;CHAR(10),"")</f>
        <v/>
      </c>
      <c r="C50" s="23"/>
      <c r="D50" s="19" t="str">
        <f t="array" ref="D50">IFERROR(INDEX(Activity,SMALL(IF(Target=$D$2,ROW(Activity)-MIN(ROW(Activity))+1),ROWS($B$3:B50)))&amp;CHAR(10),"")</f>
        <v/>
      </c>
      <c r="E50" s="23"/>
      <c r="F50" s="19" t="str">
        <f t="array" ref="F50">IFERROR(INDEX(Activity,SMALL(IF(Target=$F$2,ROW(Activity)-MIN(ROW(Activity))+1),ROWS($B$3:B50)))&amp;CHAR(10),"")</f>
        <v/>
      </c>
      <c r="G50" s="23"/>
      <c r="H50" s="19" t="str">
        <f t="array" ref="H50">IFERROR(INDEX(Activity,SMALL(IF(Target=$H$2,ROW(Activity)-MIN(ROW(Activity))+1),ROWS($B$3:B50)))&amp;CHAR(10),"")</f>
        <v/>
      </c>
    </row>
    <row r="51" spans="2:8">
      <c r="B51" s="18" t="str">
        <f t="array" ref="B51">IFERROR(INDEX(Activity,SMALL(IF(Target=$B$2,ROW(Activity)-MIN(ROW(Activity))+1),ROWS($B$3:B51)))&amp;" "&amp;CHAR(10)&amp;(INDEX(Result,SMALL(IF(Target=$B$2,ROW(Result)-MIN(ROW(Result))+1),ROWS($B$3:B51))))&amp;CHAR(10),"")</f>
        <v/>
      </c>
      <c r="C51" s="23"/>
      <c r="D51" s="19" t="str">
        <f t="array" ref="D51">IFERROR(INDEX(Activity,SMALL(IF(Target=$D$2,ROW(Activity)-MIN(ROW(Activity))+1),ROWS($B$3:B51)))&amp;CHAR(10),"")</f>
        <v/>
      </c>
      <c r="E51" s="23"/>
      <c r="F51" s="19" t="str">
        <f t="array" ref="F51">IFERROR(INDEX(Activity,SMALL(IF(Target=$F$2,ROW(Activity)-MIN(ROW(Activity))+1),ROWS($B$3:B51)))&amp;CHAR(10),"")</f>
        <v/>
      </c>
      <c r="G51" s="23"/>
      <c r="H51" s="19" t="str">
        <f t="array" ref="H51">IFERROR(INDEX(Activity,SMALL(IF(Target=$H$2,ROW(Activity)-MIN(ROW(Activity))+1),ROWS($B$3:B51)))&amp;CHAR(10),"")</f>
        <v/>
      </c>
    </row>
    <row r="52" spans="2:8">
      <c r="B52" s="18" t="str">
        <f t="array" ref="B52">IFERROR(INDEX(Activity,SMALL(IF(Target=$B$2,ROW(Activity)-MIN(ROW(Activity))+1),ROWS($B$3:B52)))&amp;" "&amp;CHAR(10)&amp;(INDEX(Result,SMALL(IF(Target=$B$2,ROW(Result)-MIN(ROW(Result))+1),ROWS($B$3:B52))))&amp;CHAR(10),"")</f>
        <v/>
      </c>
      <c r="C52" s="23"/>
      <c r="D52" s="19" t="str">
        <f t="array" ref="D52">IFERROR(INDEX(Activity,SMALL(IF(Target=$D$2,ROW(Activity)-MIN(ROW(Activity))+1),ROWS($B$3:B52)))&amp;CHAR(10),"")</f>
        <v/>
      </c>
      <c r="E52" s="23"/>
      <c r="F52" s="19" t="str">
        <f t="array" ref="F52">IFERROR(INDEX(Activity,SMALL(IF(Target=$F$2,ROW(Activity)-MIN(ROW(Activity))+1),ROWS($B$3:B52)))&amp;CHAR(10),"")</f>
        <v/>
      </c>
      <c r="G52" s="23"/>
      <c r="H52" s="19" t="str">
        <f t="array" ref="H52">IFERROR(INDEX(Activity,SMALL(IF(Target=$H$2,ROW(Activity)-MIN(ROW(Activity))+1),ROWS($B$3:B52)))&amp;CHAR(10),"")</f>
        <v/>
      </c>
    </row>
    <row r="53" spans="2:8">
      <c r="B53" s="18" t="str">
        <f t="array" ref="B53">IFERROR(INDEX(Activity,SMALL(IF(Target=$B$2,ROW(Activity)-MIN(ROW(Activity))+1),ROWS($B$3:B53)))&amp;" "&amp;CHAR(10)&amp;(INDEX(Result,SMALL(IF(Target=$B$2,ROW(Result)-MIN(ROW(Result))+1),ROWS($B$3:B53))))&amp;CHAR(10),"")</f>
        <v/>
      </c>
      <c r="C53" s="23"/>
      <c r="D53" s="19" t="str">
        <f t="array" ref="D53">IFERROR(INDEX(Activity,SMALL(IF(Target=$D$2,ROW(Activity)-MIN(ROW(Activity))+1),ROWS($B$3:B53)))&amp;CHAR(10),"")</f>
        <v/>
      </c>
      <c r="E53" s="23"/>
      <c r="F53" s="19" t="str">
        <f t="array" ref="F53">IFERROR(INDEX(Activity,SMALL(IF(Target=$F$2,ROW(Activity)-MIN(ROW(Activity))+1),ROWS($B$3:B53)))&amp;CHAR(10),"")</f>
        <v/>
      </c>
      <c r="G53" s="23"/>
      <c r="H53" s="19" t="str">
        <f t="array" ref="H53">IFERROR(INDEX(Activity,SMALL(IF(Target=$H$2,ROW(Activity)-MIN(ROW(Activity))+1),ROWS($B$3:B53)))&amp;CHAR(10),"")</f>
        <v/>
      </c>
    </row>
    <row r="54" spans="2:8">
      <c r="B54" s="18" t="str">
        <f t="array" ref="B54">IFERROR(INDEX(Activity,SMALL(IF(Target=$B$2,ROW(Activity)-MIN(ROW(Activity))+1),ROWS($B$3:B54)))&amp;" "&amp;CHAR(10)&amp;(INDEX(Result,SMALL(IF(Target=$B$2,ROW(Result)-MIN(ROW(Result))+1),ROWS($B$3:B54))))&amp;CHAR(10),"")</f>
        <v/>
      </c>
      <c r="C54" s="23"/>
      <c r="D54" s="19" t="str">
        <f t="array" ref="D54">IFERROR(INDEX(Activity,SMALL(IF(Target=$D$2,ROW(Activity)-MIN(ROW(Activity))+1),ROWS($B$3:B54)))&amp;CHAR(10),"")</f>
        <v/>
      </c>
      <c r="E54" s="23"/>
      <c r="F54" s="19" t="str">
        <f t="array" ref="F54">IFERROR(INDEX(Activity,SMALL(IF(Target=$F$2,ROW(Activity)-MIN(ROW(Activity))+1),ROWS($B$3:B54)))&amp;CHAR(10),"")</f>
        <v/>
      </c>
      <c r="G54" s="23"/>
      <c r="H54" s="19" t="str">
        <f t="array" ref="H54">IFERROR(INDEX(Activity,SMALL(IF(Target=$H$2,ROW(Activity)-MIN(ROW(Activity))+1),ROWS($B$3:B54)))&amp;CHAR(10),"")</f>
        <v/>
      </c>
    </row>
    <row r="55" spans="2:8">
      <c r="B55" s="18" t="str">
        <f t="array" ref="B55">IFERROR(INDEX(Activity,SMALL(IF(Target=$B$2,ROW(Activity)-MIN(ROW(Activity))+1),ROWS($B$3:B55)))&amp;" "&amp;CHAR(10)&amp;(INDEX(Result,SMALL(IF(Target=$B$2,ROW(Result)-MIN(ROW(Result))+1),ROWS($B$3:B55))))&amp;CHAR(10),"")</f>
        <v/>
      </c>
      <c r="C55" s="23"/>
      <c r="D55" s="19" t="str">
        <f t="array" ref="D55">IFERROR(INDEX(Activity,SMALL(IF(Target=$D$2,ROW(Activity)-MIN(ROW(Activity))+1),ROWS($B$3:B55)))&amp;CHAR(10),"")</f>
        <v/>
      </c>
      <c r="E55" s="23"/>
      <c r="F55" s="19" t="str">
        <f t="array" ref="F55">IFERROR(INDEX(Activity,SMALL(IF(Target=$F$2,ROW(Activity)-MIN(ROW(Activity))+1),ROWS($B$3:B55)))&amp;CHAR(10),"")</f>
        <v/>
      </c>
      <c r="G55" s="23"/>
      <c r="H55" s="19" t="str">
        <f t="array" ref="H55">IFERROR(INDEX(Activity,SMALL(IF(Target=$H$2,ROW(Activity)-MIN(ROW(Activity))+1),ROWS($B$3:B55)))&amp;CHAR(10),"")</f>
        <v/>
      </c>
    </row>
    <row r="56" spans="2:8">
      <c r="B56" s="18" t="str">
        <f t="array" ref="B56">IFERROR(INDEX(Activity,SMALL(IF(Target=$B$2,ROW(Activity)-MIN(ROW(Activity))+1),ROWS($B$3:B56)))&amp;" "&amp;CHAR(10)&amp;(INDEX(Result,SMALL(IF(Target=$B$2,ROW(Result)-MIN(ROW(Result))+1),ROWS($B$3:B56))))&amp;CHAR(10),"")</f>
        <v/>
      </c>
      <c r="C56" s="23"/>
      <c r="D56" s="19" t="str">
        <f t="array" ref="D56">IFERROR(INDEX(Activity,SMALL(IF(Target=$D$2,ROW(Activity)-MIN(ROW(Activity))+1),ROWS($B$3:B56)))&amp;CHAR(10),"")</f>
        <v/>
      </c>
      <c r="E56" s="23"/>
      <c r="F56" s="19" t="str">
        <f t="array" ref="F56">IFERROR(INDEX(Activity,SMALL(IF(Target=$F$2,ROW(Activity)-MIN(ROW(Activity))+1),ROWS($B$3:B56)))&amp;CHAR(10),"")</f>
        <v/>
      </c>
      <c r="G56" s="23"/>
      <c r="H56" s="19" t="str">
        <f t="array" ref="H56">IFERROR(INDEX(Activity,SMALL(IF(Target=$H$2,ROW(Activity)-MIN(ROW(Activity))+1),ROWS($B$3:B56)))&amp;CHAR(10),"")</f>
        <v/>
      </c>
    </row>
    <row r="57" spans="2:8">
      <c r="B57" s="18" t="str">
        <f t="array" ref="B57">IFERROR(INDEX(Activity,SMALL(IF(Target=$B$2,ROW(Activity)-MIN(ROW(Activity))+1),ROWS($B$3:B57)))&amp;" "&amp;CHAR(10)&amp;(INDEX(Result,SMALL(IF(Target=$B$2,ROW(Result)-MIN(ROW(Result))+1),ROWS($B$3:B57))))&amp;CHAR(10),"")</f>
        <v/>
      </c>
      <c r="C57" s="23"/>
      <c r="D57" s="19" t="str">
        <f t="array" ref="D57">IFERROR(INDEX(Activity,SMALL(IF(Target=$D$2,ROW(Activity)-MIN(ROW(Activity))+1),ROWS($B$3:B57)))&amp;CHAR(10),"")</f>
        <v/>
      </c>
      <c r="E57" s="23"/>
      <c r="F57" s="19" t="str">
        <f t="array" ref="F57">IFERROR(INDEX(Activity,SMALL(IF(Target=$F$2,ROW(Activity)-MIN(ROW(Activity))+1),ROWS($B$3:B57)))&amp;CHAR(10),"")</f>
        <v/>
      </c>
      <c r="G57" s="23"/>
      <c r="H57" s="19" t="str">
        <f t="array" ref="H57">IFERROR(INDEX(Activity,SMALL(IF(Target=$H$2,ROW(Activity)-MIN(ROW(Activity))+1),ROWS($B$3:B57)))&amp;CHAR(10),"")</f>
        <v/>
      </c>
    </row>
    <row r="58" spans="2:8">
      <c r="B58" s="18" t="str">
        <f t="array" ref="B58">IFERROR(INDEX(Activity,SMALL(IF(Target=$B$2,ROW(Activity)-MIN(ROW(Activity))+1),ROWS($B$3:B58)))&amp;" "&amp;CHAR(10)&amp;(INDEX(Result,SMALL(IF(Target=$B$2,ROW(Result)-MIN(ROW(Result))+1),ROWS($B$3:B58))))&amp;CHAR(10),"")</f>
        <v/>
      </c>
      <c r="C58" s="23"/>
      <c r="D58" s="19" t="str">
        <f t="array" ref="D58">IFERROR(INDEX(Activity,SMALL(IF(Target=$D$2,ROW(Activity)-MIN(ROW(Activity))+1),ROWS($B$3:B58)))&amp;CHAR(10),"")</f>
        <v/>
      </c>
      <c r="E58" s="23"/>
      <c r="F58" s="19" t="str">
        <f t="array" ref="F58">IFERROR(INDEX(Activity,SMALL(IF(Target=$F$2,ROW(Activity)-MIN(ROW(Activity))+1),ROWS($B$3:B58)))&amp;CHAR(10),"")</f>
        <v/>
      </c>
      <c r="G58" s="23"/>
      <c r="H58" s="19" t="str">
        <f t="array" ref="H58">IFERROR(INDEX(Activity,SMALL(IF(Target=$H$2,ROW(Activity)-MIN(ROW(Activity))+1),ROWS($B$3:B58)))&amp;CHAR(10),"")</f>
        <v/>
      </c>
    </row>
    <row r="59" spans="2:8">
      <c r="B59" s="18" t="str">
        <f t="array" ref="B59">IFERROR(INDEX(Activity,SMALL(IF(Target=$B$2,ROW(Activity)-MIN(ROW(Activity))+1),ROWS($B$3:B59)))&amp;" "&amp;CHAR(10)&amp;(INDEX(Result,SMALL(IF(Target=$B$2,ROW(Result)-MIN(ROW(Result))+1),ROWS($B$3:B59))))&amp;CHAR(10),"")</f>
        <v/>
      </c>
      <c r="C59" s="23"/>
      <c r="D59" s="19" t="str">
        <f t="array" ref="D59">IFERROR(INDEX(Activity,SMALL(IF(Target=$D$2,ROW(Activity)-MIN(ROW(Activity))+1),ROWS($B$3:B59)))&amp;CHAR(10),"")</f>
        <v/>
      </c>
      <c r="E59" s="23"/>
      <c r="F59" s="19" t="str">
        <f t="array" ref="F59">IFERROR(INDEX(Activity,SMALL(IF(Target=$F$2,ROW(Activity)-MIN(ROW(Activity))+1),ROWS($B$3:B59)))&amp;CHAR(10),"")</f>
        <v/>
      </c>
      <c r="G59" s="23"/>
      <c r="H59" s="19" t="str">
        <f t="array" ref="H59">IFERROR(INDEX(Activity,SMALL(IF(Target=$H$2,ROW(Activity)-MIN(ROW(Activity))+1),ROWS($B$3:B59)))&amp;CHAR(10),"")</f>
        <v/>
      </c>
    </row>
    <row r="60" spans="2:8">
      <c r="B60" s="18" t="str">
        <f t="array" ref="B60">IFERROR(INDEX(Activity,SMALL(IF(Target=$B$2,ROW(Activity)-MIN(ROW(Activity))+1),ROWS($B$3:B60)))&amp;" "&amp;CHAR(10)&amp;(INDEX(Result,SMALL(IF(Target=$B$2,ROW(Result)-MIN(ROW(Result))+1),ROWS($B$3:B60))))&amp;CHAR(10),"")</f>
        <v/>
      </c>
      <c r="C60" s="23"/>
      <c r="D60" s="19" t="str">
        <f t="array" ref="D60">IFERROR(INDEX(Activity,SMALL(IF(Target=$D$2,ROW(Activity)-MIN(ROW(Activity))+1),ROWS($B$3:B60)))&amp;CHAR(10),"")</f>
        <v/>
      </c>
      <c r="E60" s="23"/>
      <c r="F60" s="19" t="str">
        <f t="array" ref="F60">IFERROR(INDEX(Activity,SMALL(IF(Target=$F$2,ROW(Activity)-MIN(ROW(Activity))+1),ROWS($B$3:B60)))&amp;CHAR(10),"")</f>
        <v/>
      </c>
      <c r="G60" s="23"/>
      <c r="H60" s="19" t="str">
        <f t="array" ref="H60">IFERROR(INDEX(Activity,SMALL(IF(Target=$H$2,ROW(Activity)-MIN(ROW(Activity))+1),ROWS($B$3:B60)))&amp;CHAR(10),"")</f>
        <v/>
      </c>
    </row>
    <row r="61" spans="2:8">
      <c r="B61" s="18" t="str">
        <f t="array" ref="B61">IFERROR(INDEX(Activity,SMALL(IF(Target=$B$2,ROW(Activity)-MIN(ROW(Activity))+1),ROWS($B$3:B61)))&amp;" "&amp;CHAR(10)&amp;(INDEX(Result,SMALL(IF(Target=$B$2,ROW(Result)-MIN(ROW(Result))+1),ROWS($B$3:B61))))&amp;CHAR(10),"")</f>
        <v/>
      </c>
      <c r="C61" s="23"/>
      <c r="D61" s="19" t="str">
        <f t="array" ref="D61">IFERROR(INDEX(Activity,SMALL(IF(Target=$D$2,ROW(Activity)-MIN(ROW(Activity))+1),ROWS($B$3:B61)))&amp;CHAR(10),"")</f>
        <v/>
      </c>
      <c r="E61" s="23"/>
      <c r="F61" s="19" t="str">
        <f t="array" ref="F61">IFERROR(INDEX(Activity,SMALL(IF(Target=$F$2,ROW(Activity)-MIN(ROW(Activity))+1),ROWS($B$3:B61)))&amp;CHAR(10),"")</f>
        <v/>
      </c>
      <c r="G61" s="23"/>
      <c r="H61" s="19" t="str">
        <f t="array" ref="H61">IFERROR(INDEX(Activity,SMALL(IF(Target=$H$2,ROW(Activity)-MIN(ROW(Activity))+1),ROWS($B$3:B61)))&amp;CHAR(10),"")</f>
        <v/>
      </c>
    </row>
    <row r="62" spans="2:8">
      <c r="B62" s="18" t="str">
        <f t="array" ref="B62">IFERROR(INDEX(Activity,SMALL(IF(Target=$B$2,ROW(Activity)-MIN(ROW(Activity))+1),ROWS($B$3:B62)))&amp;" "&amp;CHAR(10)&amp;(INDEX(Result,SMALL(IF(Target=$B$2,ROW(Result)-MIN(ROW(Result))+1),ROWS($B$3:B62))))&amp;CHAR(10),"")</f>
        <v/>
      </c>
      <c r="C62" s="23"/>
      <c r="D62" s="19" t="str">
        <f t="array" ref="D62">IFERROR(INDEX(Activity,SMALL(IF(Target=$D$2,ROW(Activity)-MIN(ROW(Activity))+1),ROWS($B$3:B62)))&amp;CHAR(10),"")</f>
        <v/>
      </c>
      <c r="E62" s="23"/>
      <c r="F62" s="19" t="str">
        <f t="array" ref="F62">IFERROR(INDEX(Activity,SMALL(IF(Target=$F$2,ROW(Activity)-MIN(ROW(Activity))+1),ROWS($B$3:B62)))&amp;CHAR(10),"")</f>
        <v/>
      </c>
      <c r="G62" s="23"/>
      <c r="H62" s="19" t="str">
        <f t="array" ref="H62">IFERROR(INDEX(Activity,SMALL(IF(Target=$H$2,ROW(Activity)-MIN(ROW(Activity))+1),ROWS($B$3:B62)))&amp;CHAR(10),"")</f>
        <v/>
      </c>
    </row>
    <row r="63" spans="2:8">
      <c r="B63" s="18" t="str">
        <f t="array" ref="B63">IFERROR(INDEX(Activity,SMALL(IF(Target=$B$2,ROW(Activity)-MIN(ROW(Activity))+1),ROWS($B$3:B63)))&amp;" "&amp;CHAR(10)&amp;(INDEX(Result,SMALL(IF(Target=$B$2,ROW(Result)-MIN(ROW(Result))+1),ROWS($B$3:B63))))&amp;CHAR(10),"")</f>
        <v/>
      </c>
      <c r="C63" s="23"/>
      <c r="D63" s="19" t="str">
        <f t="array" ref="D63">IFERROR(INDEX(Activity,SMALL(IF(Target=$D$2,ROW(Activity)-MIN(ROW(Activity))+1),ROWS($B$3:B63)))&amp;CHAR(10),"")</f>
        <v/>
      </c>
      <c r="E63" s="23"/>
      <c r="F63" s="19" t="str">
        <f t="array" ref="F63">IFERROR(INDEX(Activity,SMALL(IF(Target=$F$2,ROW(Activity)-MIN(ROW(Activity))+1),ROWS($B$3:B63)))&amp;CHAR(10),"")</f>
        <v/>
      </c>
      <c r="G63" s="23"/>
      <c r="H63" s="19" t="str">
        <f t="array" ref="H63">IFERROR(INDEX(Activity,SMALL(IF(Target=$H$2,ROW(Activity)-MIN(ROW(Activity))+1),ROWS($B$3:B63)))&amp;CHAR(10),"")</f>
        <v/>
      </c>
    </row>
    <row r="64" spans="2:8">
      <c r="B64" s="18" t="str">
        <f t="array" ref="B64">IFERROR(INDEX(Activity,SMALL(IF(Target=$B$2,ROW(Activity)-MIN(ROW(Activity))+1),ROWS($B$3:B64)))&amp;" "&amp;CHAR(10)&amp;(INDEX(Result,SMALL(IF(Target=$B$2,ROW(Result)-MIN(ROW(Result))+1),ROWS($B$3:B64))))&amp;CHAR(10),"")</f>
        <v/>
      </c>
      <c r="C64" s="23"/>
      <c r="D64" s="19" t="str">
        <f t="array" ref="D64">IFERROR(INDEX(Activity,SMALL(IF(Target=$D$2,ROW(Activity)-MIN(ROW(Activity))+1),ROWS($B$3:B64)))&amp;CHAR(10),"")</f>
        <v/>
      </c>
      <c r="E64" s="23"/>
      <c r="F64" s="19" t="str">
        <f t="array" ref="F64">IFERROR(INDEX(Activity,SMALL(IF(Target=$F$2,ROW(Activity)-MIN(ROW(Activity))+1),ROWS($B$3:B64)))&amp;CHAR(10),"")</f>
        <v/>
      </c>
      <c r="G64" s="23"/>
      <c r="H64" s="19" t="str">
        <f t="array" ref="H64">IFERROR(INDEX(Activity,SMALL(IF(Target=$H$2,ROW(Activity)-MIN(ROW(Activity))+1),ROWS($B$3:B64)))&amp;CHAR(10),"")</f>
        <v/>
      </c>
    </row>
    <row r="65" spans="2:8">
      <c r="B65" s="18" t="str">
        <f t="array" ref="B65">IFERROR(INDEX(Activity,SMALL(IF(Target=$B$2,ROW(Activity)-MIN(ROW(Activity))+1),ROWS($B$3:B65)))&amp;" "&amp;CHAR(10)&amp;(INDEX(Result,SMALL(IF(Target=$B$2,ROW(Result)-MIN(ROW(Result))+1),ROWS($B$3:B65))))&amp;CHAR(10),"")</f>
        <v/>
      </c>
      <c r="C65" s="23"/>
      <c r="D65" s="19" t="str">
        <f t="array" ref="D65">IFERROR(INDEX(Activity,SMALL(IF(Target=$D$2,ROW(Activity)-MIN(ROW(Activity))+1),ROWS($B$3:B65)))&amp;CHAR(10),"")</f>
        <v/>
      </c>
      <c r="E65" s="23"/>
      <c r="F65" s="19" t="str">
        <f t="array" ref="F65">IFERROR(INDEX(Activity,SMALL(IF(Target=$F$2,ROW(Activity)-MIN(ROW(Activity))+1),ROWS($B$3:B65)))&amp;CHAR(10),"")</f>
        <v/>
      </c>
      <c r="G65" s="23"/>
      <c r="H65" s="19" t="str">
        <f t="array" ref="H65">IFERROR(INDEX(Activity,SMALL(IF(Target=$H$2,ROW(Activity)-MIN(ROW(Activity))+1),ROWS($B$3:B65)))&amp;CHAR(10),"")</f>
        <v/>
      </c>
    </row>
    <row r="66" spans="2:8">
      <c r="B66" s="18" t="str">
        <f t="array" ref="B66">IFERROR(INDEX(Activity,SMALL(IF(Target=$B$2,ROW(Activity)-MIN(ROW(Activity))+1),ROWS($B$3:B66)))&amp;" "&amp;CHAR(10)&amp;(INDEX(Result,SMALL(IF(Target=$B$2,ROW(Result)-MIN(ROW(Result))+1),ROWS($B$3:B66))))&amp;CHAR(10),"")</f>
        <v/>
      </c>
      <c r="C66" s="23"/>
      <c r="D66" s="19" t="str">
        <f t="array" ref="D66">IFERROR(INDEX(Activity,SMALL(IF(Target=$D$2,ROW(Activity)-MIN(ROW(Activity))+1),ROWS($B$3:B66)))&amp;CHAR(10),"")</f>
        <v/>
      </c>
      <c r="E66" s="23"/>
      <c r="F66" s="19" t="str">
        <f t="array" ref="F66">IFERROR(INDEX(Activity,SMALL(IF(Target=$F$2,ROW(Activity)-MIN(ROW(Activity))+1),ROWS($B$3:B66)))&amp;CHAR(10),"")</f>
        <v/>
      </c>
      <c r="G66" s="23"/>
      <c r="H66" s="19" t="str">
        <f t="array" ref="H66">IFERROR(INDEX(Activity,SMALL(IF(Target=$H$2,ROW(Activity)-MIN(ROW(Activity))+1),ROWS($B$3:B66)))&amp;CHAR(10),"")</f>
        <v/>
      </c>
    </row>
    <row r="67" spans="2:8">
      <c r="B67" s="18" t="str">
        <f t="array" ref="B67">IFERROR(INDEX(Activity,SMALL(IF(Target=$B$2,ROW(Activity)-MIN(ROW(Activity))+1),ROWS($B$3:B67)))&amp;" "&amp;CHAR(10)&amp;(INDEX(Result,SMALL(IF(Target=$B$2,ROW(Result)-MIN(ROW(Result))+1),ROWS($B$3:B67))))&amp;CHAR(10),"")</f>
        <v/>
      </c>
      <c r="C67" s="23"/>
      <c r="D67" s="19" t="str">
        <f t="array" ref="D67">IFERROR(INDEX(Activity,SMALL(IF(Target=$D$2,ROW(Activity)-MIN(ROW(Activity))+1),ROWS($B$3:B67)))&amp;CHAR(10),"")</f>
        <v/>
      </c>
      <c r="E67" s="23"/>
      <c r="F67" s="19" t="str">
        <f t="array" ref="F67">IFERROR(INDEX(Activity,SMALL(IF(Target=$F$2,ROW(Activity)-MIN(ROW(Activity))+1),ROWS($B$3:B67)))&amp;CHAR(10),"")</f>
        <v/>
      </c>
      <c r="G67" s="23"/>
      <c r="H67" s="19" t="str">
        <f t="array" ref="H67">IFERROR(INDEX(Activity,SMALL(IF(Target=$H$2,ROW(Activity)-MIN(ROW(Activity))+1),ROWS($B$3:B67)))&amp;CHAR(10),"")</f>
        <v/>
      </c>
    </row>
    <row r="68" spans="2:8">
      <c r="B68" s="18" t="str">
        <f t="array" ref="B68">IFERROR(INDEX(Activity,SMALL(IF(Target=$B$2,ROW(Activity)-MIN(ROW(Activity))+1),ROWS($B$3:B68)))&amp;" "&amp;CHAR(10)&amp;(INDEX(Result,SMALL(IF(Target=$B$2,ROW(Result)-MIN(ROW(Result))+1),ROWS($B$3:B68))))&amp;CHAR(10),"")</f>
        <v/>
      </c>
      <c r="C68" s="23"/>
      <c r="D68" s="19" t="str">
        <f t="array" ref="D68">IFERROR(INDEX(Activity,SMALL(IF(Target=$D$2,ROW(Activity)-MIN(ROW(Activity))+1),ROWS($B$3:B68)))&amp;CHAR(10),"")</f>
        <v/>
      </c>
      <c r="E68" s="23"/>
      <c r="F68" s="19" t="str">
        <f t="array" ref="F68">IFERROR(INDEX(Activity,SMALL(IF(Target=$F$2,ROW(Activity)-MIN(ROW(Activity))+1),ROWS($B$3:B68)))&amp;CHAR(10),"")</f>
        <v/>
      </c>
      <c r="G68" s="23"/>
      <c r="H68" s="19" t="str">
        <f t="array" ref="H68">IFERROR(INDEX(Activity,SMALL(IF(Target=$H$2,ROW(Activity)-MIN(ROW(Activity))+1),ROWS($B$3:B68)))&amp;CHAR(10),"")</f>
        <v/>
      </c>
    </row>
    <row r="69" spans="2:8">
      <c r="B69" s="18" t="str">
        <f t="array" ref="B69">IFERROR(INDEX(Activity,SMALL(IF(Target=$B$2,ROW(Activity)-MIN(ROW(Activity))+1),ROWS($B$3:B69)))&amp;" "&amp;CHAR(10)&amp;(INDEX(Result,SMALL(IF(Target=$B$2,ROW(Result)-MIN(ROW(Result))+1),ROWS($B$3:B69))))&amp;CHAR(10),"")</f>
        <v/>
      </c>
      <c r="C69" s="23"/>
      <c r="D69" s="19" t="str">
        <f t="array" ref="D69">IFERROR(INDEX(Activity,SMALL(IF(Target=$D$2,ROW(Activity)-MIN(ROW(Activity))+1),ROWS($B$3:B69)))&amp;CHAR(10),"")</f>
        <v/>
      </c>
      <c r="E69" s="23"/>
      <c r="F69" s="19" t="str">
        <f t="array" ref="F69">IFERROR(INDEX(Activity,SMALL(IF(Target=$F$2,ROW(Activity)-MIN(ROW(Activity))+1),ROWS($B$3:B69)))&amp;CHAR(10),"")</f>
        <v/>
      </c>
      <c r="G69" s="23"/>
      <c r="H69" s="19" t="str">
        <f t="array" ref="H69">IFERROR(INDEX(Activity,SMALL(IF(Target=$H$2,ROW(Activity)-MIN(ROW(Activity))+1),ROWS($B$3:B69)))&amp;CHAR(10),"")</f>
        <v/>
      </c>
    </row>
    <row r="70" spans="2:8">
      <c r="B70" s="18" t="str">
        <f t="array" ref="B70">IFERROR(INDEX(Activity,SMALL(IF(Target=$B$2,ROW(Activity)-MIN(ROW(Activity))+1),ROWS($B$3:B70)))&amp;" "&amp;CHAR(10)&amp;(INDEX(Result,SMALL(IF(Target=$B$2,ROW(Result)-MIN(ROW(Result))+1),ROWS($B$3:B70))))&amp;CHAR(10),"")</f>
        <v/>
      </c>
      <c r="C70" s="23"/>
      <c r="D70" s="19" t="str">
        <f t="array" ref="D70">IFERROR(INDEX(Activity,SMALL(IF(Target=$D$2,ROW(Activity)-MIN(ROW(Activity))+1),ROWS($B$3:B70)))&amp;CHAR(10),"")</f>
        <v/>
      </c>
      <c r="E70" s="23"/>
      <c r="F70" s="19" t="str">
        <f t="array" ref="F70">IFERROR(INDEX(Activity,SMALL(IF(Target=$F$2,ROW(Activity)-MIN(ROW(Activity))+1),ROWS($B$3:B70)))&amp;CHAR(10),"")</f>
        <v/>
      </c>
      <c r="G70" s="23"/>
      <c r="H70" s="19" t="str">
        <f t="array" ref="H70">IFERROR(INDEX(Activity,SMALL(IF(Target=$H$2,ROW(Activity)-MIN(ROW(Activity))+1),ROWS($B$3:B70)))&amp;CHAR(10),"")</f>
        <v/>
      </c>
    </row>
    <row r="71" spans="2:8">
      <c r="B71" s="18" t="str">
        <f t="array" ref="B71">IFERROR(INDEX(Activity,SMALL(IF(Target=$B$2,ROW(Activity)-MIN(ROW(Activity))+1),ROWS($B$3:B71)))&amp;" "&amp;CHAR(10)&amp;(INDEX(Result,SMALL(IF(Target=$B$2,ROW(Result)-MIN(ROW(Result))+1),ROWS($B$3:B71))))&amp;CHAR(10),"")</f>
        <v/>
      </c>
      <c r="C71" s="23"/>
      <c r="D71" s="19" t="str">
        <f t="array" ref="D71">IFERROR(INDEX(Activity,SMALL(IF(Target=$D$2,ROW(Activity)-MIN(ROW(Activity))+1),ROWS($B$3:B71)))&amp;CHAR(10),"")</f>
        <v/>
      </c>
      <c r="E71" s="23"/>
      <c r="F71" s="19" t="str">
        <f t="array" ref="F71">IFERROR(INDEX(Activity,SMALL(IF(Target=$F$2,ROW(Activity)-MIN(ROW(Activity))+1),ROWS($B$3:B71)))&amp;CHAR(10),"")</f>
        <v/>
      </c>
      <c r="G71" s="23"/>
      <c r="H71" s="19" t="str">
        <f t="array" ref="H71">IFERROR(INDEX(Activity,SMALL(IF(Target=$H$2,ROW(Activity)-MIN(ROW(Activity))+1),ROWS($B$3:B71)))&amp;CHAR(10),"")</f>
        <v/>
      </c>
    </row>
    <row r="72" spans="2:8">
      <c r="B72" s="18" t="str">
        <f t="array" ref="B72">IFERROR(INDEX(Activity,SMALL(IF(Target=$B$2,ROW(Activity)-MIN(ROW(Activity))+1),ROWS($B$3:B72)))&amp;" "&amp;CHAR(10)&amp;(INDEX(Result,SMALL(IF(Target=$B$2,ROW(Result)-MIN(ROW(Result))+1),ROWS($B$3:B72))))&amp;CHAR(10),"")</f>
        <v/>
      </c>
      <c r="C72" s="23"/>
      <c r="D72" s="19" t="str">
        <f t="array" ref="D72">IFERROR(INDEX(Activity,SMALL(IF(Target=$D$2,ROW(Activity)-MIN(ROW(Activity))+1),ROWS($B$3:B72)))&amp;CHAR(10),"")</f>
        <v/>
      </c>
      <c r="E72" s="23"/>
      <c r="F72" s="19" t="str">
        <f t="array" ref="F72">IFERROR(INDEX(Activity,SMALL(IF(Target=$F$2,ROW(Activity)-MIN(ROW(Activity))+1),ROWS($B$3:B72)))&amp;CHAR(10),"")</f>
        <v/>
      </c>
      <c r="G72" s="23"/>
      <c r="H72" s="19" t="str">
        <f t="array" ref="H72">IFERROR(INDEX(Activity,SMALL(IF(Target=$H$2,ROW(Activity)-MIN(ROW(Activity))+1),ROWS($B$3:B72)))&amp;CHAR(10),"")</f>
        <v/>
      </c>
    </row>
    <row r="73" spans="2:8">
      <c r="B73" s="18" t="str">
        <f t="array" ref="B73">IFERROR(INDEX(Activity,SMALL(IF(Target=$B$2,ROW(Activity)-MIN(ROW(Activity))+1),ROWS($B$3:B73)))&amp;" "&amp;CHAR(10)&amp;(INDEX(Result,SMALL(IF(Target=$B$2,ROW(Result)-MIN(ROW(Result))+1),ROWS($B$3:B73))))&amp;CHAR(10),"")</f>
        <v/>
      </c>
      <c r="C73" s="23"/>
      <c r="D73" s="19" t="str">
        <f t="array" ref="D73">IFERROR(INDEX(Activity,SMALL(IF(Target=$D$2,ROW(Activity)-MIN(ROW(Activity))+1),ROWS($B$3:B73)))&amp;CHAR(10),"")</f>
        <v/>
      </c>
      <c r="E73" s="23"/>
      <c r="F73" s="19" t="str">
        <f t="array" ref="F73">IFERROR(INDEX(Activity,SMALL(IF(Target=$F$2,ROW(Activity)-MIN(ROW(Activity))+1),ROWS($B$3:B73)))&amp;CHAR(10),"")</f>
        <v/>
      </c>
      <c r="G73" s="23"/>
      <c r="H73" s="19" t="str">
        <f t="array" ref="H73">IFERROR(INDEX(Activity,SMALL(IF(Target=$H$2,ROW(Activity)-MIN(ROW(Activity))+1),ROWS($B$3:B73)))&amp;CHAR(10),"")</f>
        <v/>
      </c>
    </row>
    <row r="74" spans="2:8">
      <c r="B74" s="18" t="str">
        <f t="array" ref="B74">IFERROR(INDEX(Activity,SMALL(IF(Target=$B$2,ROW(Activity)-MIN(ROW(Activity))+1),ROWS($B$3:B74)))&amp;" "&amp;CHAR(10)&amp;(INDEX(Result,SMALL(IF(Target=$B$2,ROW(Result)-MIN(ROW(Result))+1),ROWS($B$3:B74))))&amp;CHAR(10),"")</f>
        <v/>
      </c>
      <c r="C74" s="23"/>
      <c r="D74" s="19" t="str">
        <f t="array" ref="D74">IFERROR(INDEX(Activity,SMALL(IF(Target=$D$2,ROW(Activity)-MIN(ROW(Activity))+1),ROWS($B$3:B74)))&amp;CHAR(10),"")</f>
        <v/>
      </c>
      <c r="E74" s="23"/>
      <c r="F74" s="19" t="str">
        <f t="array" ref="F74">IFERROR(INDEX(Activity,SMALL(IF(Target=$F$2,ROW(Activity)-MIN(ROW(Activity))+1),ROWS($B$3:B74)))&amp;CHAR(10),"")</f>
        <v/>
      </c>
      <c r="G74" s="23"/>
      <c r="H74" s="19" t="str">
        <f t="array" ref="H74">IFERROR(INDEX(Activity,SMALL(IF(Target=$H$2,ROW(Activity)-MIN(ROW(Activity))+1),ROWS($B$3:B74)))&amp;CHAR(10),"")</f>
        <v/>
      </c>
    </row>
    <row r="75" spans="2:8">
      <c r="B75" s="18" t="str">
        <f t="array" ref="B75">IFERROR(INDEX(Activity,SMALL(IF(Target=$B$2,ROW(Activity)-MIN(ROW(Activity))+1),ROWS($B$3:B75)))&amp;" "&amp;CHAR(10)&amp;(INDEX(Result,SMALL(IF(Target=$B$2,ROW(Result)-MIN(ROW(Result))+1),ROWS($B$3:B75))))&amp;CHAR(10),"")</f>
        <v/>
      </c>
      <c r="C75" s="23"/>
      <c r="D75" s="19" t="str">
        <f t="array" ref="D75">IFERROR(INDEX(Activity,SMALL(IF(Target=$D$2,ROW(Activity)-MIN(ROW(Activity))+1),ROWS($B$3:B75)))&amp;CHAR(10),"")</f>
        <v/>
      </c>
      <c r="E75" s="23"/>
      <c r="F75" s="19" t="str">
        <f t="array" ref="F75">IFERROR(INDEX(Activity,SMALL(IF(Target=$F$2,ROW(Activity)-MIN(ROW(Activity))+1),ROWS($B$3:B75)))&amp;CHAR(10),"")</f>
        <v/>
      </c>
      <c r="G75" s="23"/>
      <c r="H75" s="19" t="str">
        <f t="array" ref="H75">IFERROR(INDEX(Activity,SMALL(IF(Target=$H$2,ROW(Activity)-MIN(ROW(Activity))+1),ROWS($B$3:B75)))&amp;CHAR(10),"")</f>
        <v/>
      </c>
    </row>
    <row r="76" spans="2:8">
      <c r="B76" s="18" t="str">
        <f t="array" ref="B76">IFERROR(INDEX(Activity,SMALL(IF(Target=$B$2,ROW(Activity)-MIN(ROW(Activity))+1),ROWS($B$3:B76)))&amp;" "&amp;CHAR(10)&amp;(INDEX(Result,SMALL(IF(Target=$B$2,ROW(Result)-MIN(ROW(Result))+1),ROWS($B$3:B76))))&amp;CHAR(10),"")</f>
        <v/>
      </c>
      <c r="C76" s="23"/>
      <c r="D76" s="19" t="str">
        <f t="array" ref="D76">IFERROR(INDEX(Activity,SMALL(IF(Target=$D$2,ROW(Activity)-MIN(ROW(Activity))+1),ROWS($B$3:B76)))&amp;CHAR(10),"")</f>
        <v/>
      </c>
      <c r="E76" s="23"/>
      <c r="F76" s="19" t="str">
        <f t="array" ref="F76">IFERROR(INDEX(Activity,SMALL(IF(Target=$F$2,ROW(Activity)-MIN(ROW(Activity))+1),ROWS($B$3:B76)))&amp;CHAR(10),"")</f>
        <v/>
      </c>
      <c r="G76" s="23"/>
      <c r="H76" s="19" t="str">
        <f t="array" ref="H76">IFERROR(INDEX(Activity,SMALL(IF(Target=$H$2,ROW(Activity)-MIN(ROW(Activity))+1),ROWS($B$3:B76)))&amp;CHAR(10),"")</f>
        <v/>
      </c>
    </row>
    <row r="77" spans="2:8">
      <c r="B77" s="18" t="str">
        <f t="array" ref="B77">IFERROR(INDEX(Activity,SMALL(IF(Target=$B$2,ROW(Activity)-MIN(ROW(Activity))+1),ROWS($B$3:B77)))&amp;" "&amp;CHAR(10)&amp;(INDEX(Result,SMALL(IF(Target=$B$2,ROW(Result)-MIN(ROW(Result))+1),ROWS($B$3:B77))))&amp;CHAR(10),"")</f>
        <v/>
      </c>
      <c r="C77" s="23"/>
      <c r="D77" s="19" t="str">
        <f t="array" ref="D77">IFERROR(INDEX(Activity,SMALL(IF(Target=$D$2,ROW(Activity)-MIN(ROW(Activity))+1),ROWS($B$3:B77)))&amp;CHAR(10),"")</f>
        <v/>
      </c>
      <c r="E77" s="23"/>
      <c r="F77" s="19" t="str">
        <f t="array" ref="F77">IFERROR(INDEX(Activity,SMALL(IF(Target=$F$2,ROW(Activity)-MIN(ROW(Activity))+1),ROWS($B$3:B77)))&amp;CHAR(10),"")</f>
        <v/>
      </c>
      <c r="G77" s="23"/>
      <c r="H77" s="19" t="str">
        <f t="array" ref="H77">IFERROR(INDEX(Activity,SMALL(IF(Target=$H$2,ROW(Activity)-MIN(ROW(Activity))+1),ROWS($B$3:B77)))&amp;CHAR(10),"")</f>
        <v/>
      </c>
    </row>
    <row r="78" spans="2:8">
      <c r="B78" s="18" t="str">
        <f t="array" ref="B78">IFERROR(INDEX(Activity,SMALL(IF(Target=$B$2,ROW(Activity)-MIN(ROW(Activity))+1),ROWS($B$3:B78)))&amp;" "&amp;CHAR(10)&amp;(INDEX(Result,SMALL(IF(Target=$B$2,ROW(Result)-MIN(ROW(Result))+1),ROWS($B$3:B78))))&amp;CHAR(10),"")</f>
        <v/>
      </c>
      <c r="C78" s="23"/>
      <c r="D78" s="19" t="str">
        <f t="array" ref="D78">IFERROR(INDEX(Activity,SMALL(IF(Target=$D$2,ROW(Activity)-MIN(ROW(Activity))+1),ROWS($B$3:B78)))&amp;CHAR(10),"")</f>
        <v/>
      </c>
      <c r="E78" s="23"/>
      <c r="F78" s="19" t="str">
        <f t="array" ref="F78">IFERROR(INDEX(Activity,SMALL(IF(Target=$F$2,ROW(Activity)-MIN(ROW(Activity))+1),ROWS($B$3:B78)))&amp;CHAR(10),"")</f>
        <v/>
      </c>
      <c r="G78" s="23"/>
      <c r="H78" s="19" t="str">
        <f t="array" ref="H78">IFERROR(INDEX(Activity,SMALL(IF(Target=$H$2,ROW(Activity)-MIN(ROW(Activity))+1),ROWS($B$3:B78)))&amp;CHAR(10),"")</f>
        <v/>
      </c>
    </row>
    <row r="79" spans="2:8">
      <c r="B79" s="18" t="str">
        <f t="array" ref="B79">IFERROR(INDEX(Activity,SMALL(IF(Target=$B$2,ROW(Activity)-MIN(ROW(Activity))+1),ROWS($B$3:B79)))&amp;" "&amp;CHAR(10)&amp;(INDEX(Result,SMALL(IF(Target=$B$2,ROW(Result)-MIN(ROW(Result))+1),ROWS($B$3:B79))))&amp;CHAR(10),"")</f>
        <v/>
      </c>
      <c r="C79" s="23"/>
      <c r="D79" s="19" t="str">
        <f t="array" ref="D79">IFERROR(INDEX(Activity,SMALL(IF(Target=$D$2,ROW(Activity)-MIN(ROW(Activity))+1),ROWS($B$3:B79)))&amp;CHAR(10),"")</f>
        <v/>
      </c>
      <c r="E79" s="23"/>
      <c r="F79" s="19" t="str">
        <f t="array" ref="F79">IFERROR(INDEX(Activity,SMALL(IF(Target=$F$2,ROW(Activity)-MIN(ROW(Activity))+1),ROWS($B$3:B79)))&amp;CHAR(10),"")</f>
        <v/>
      </c>
      <c r="G79" s="23"/>
      <c r="H79" s="19" t="str">
        <f t="array" ref="H79">IFERROR(INDEX(Activity,SMALL(IF(Target=$H$2,ROW(Activity)-MIN(ROW(Activity))+1),ROWS($B$3:B79)))&amp;CHAR(10),"")</f>
        <v/>
      </c>
    </row>
    <row r="80" spans="2:8">
      <c r="B80" s="18" t="str">
        <f t="array" ref="B80">IFERROR(INDEX(Activity,SMALL(IF(Target=$B$2,ROW(Activity)-MIN(ROW(Activity))+1),ROWS($B$3:B80)))&amp;" "&amp;CHAR(10)&amp;(INDEX(Result,SMALL(IF(Target=$B$2,ROW(Result)-MIN(ROW(Result))+1),ROWS($B$3:B80))))&amp;CHAR(10),"")</f>
        <v/>
      </c>
      <c r="C80" s="23"/>
      <c r="D80" s="19" t="str">
        <f t="array" ref="D80">IFERROR(INDEX(Activity,SMALL(IF(Target=$D$2,ROW(Activity)-MIN(ROW(Activity))+1),ROWS($B$3:B80)))&amp;CHAR(10),"")</f>
        <v/>
      </c>
      <c r="E80" s="23"/>
      <c r="F80" s="19" t="str">
        <f t="array" ref="F80">IFERROR(INDEX(Activity,SMALL(IF(Target=$F$2,ROW(Activity)-MIN(ROW(Activity))+1),ROWS($B$3:B80)))&amp;CHAR(10),"")</f>
        <v/>
      </c>
      <c r="G80" s="23"/>
      <c r="H80" s="19" t="str">
        <f t="array" ref="H80">IFERROR(INDEX(Activity,SMALL(IF(Target=$H$2,ROW(Activity)-MIN(ROW(Activity))+1),ROWS($B$3:B80)))&amp;CHAR(10),"")</f>
        <v/>
      </c>
    </row>
    <row r="81" spans="2:8">
      <c r="B81" s="18" t="str">
        <f t="array" ref="B81">IFERROR(INDEX(Activity,SMALL(IF(Target=$B$2,ROW(Activity)-MIN(ROW(Activity))+1),ROWS($B$3:B81)))&amp;" "&amp;CHAR(10)&amp;(INDEX(Result,SMALL(IF(Target=$B$2,ROW(Result)-MIN(ROW(Result))+1),ROWS($B$3:B81))))&amp;CHAR(10),"")</f>
        <v/>
      </c>
      <c r="C81" s="23"/>
      <c r="D81" s="19" t="str">
        <f t="array" ref="D81">IFERROR(INDEX(Activity,SMALL(IF(Target=$D$2,ROW(Activity)-MIN(ROW(Activity))+1),ROWS($B$3:B81)))&amp;CHAR(10),"")</f>
        <v/>
      </c>
      <c r="E81" s="23"/>
      <c r="F81" s="19" t="str">
        <f t="array" ref="F81">IFERROR(INDEX(Activity,SMALL(IF(Target=$F$2,ROW(Activity)-MIN(ROW(Activity))+1),ROWS($B$3:B81)))&amp;CHAR(10),"")</f>
        <v/>
      </c>
      <c r="G81" s="23"/>
      <c r="H81" s="19" t="str">
        <f t="array" ref="H81">IFERROR(INDEX(Activity,SMALL(IF(Target=$H$2,ROW(Activity)-MIN(ROW(Activity))+1),ROWS($B$3:B81)))&amp;CHAR(10),"")</f>
        <v/>
      </c>
    </row>
    <row r="82" spans="2:8">
      <c r="B82" s="18" t="str">
        <f t="array" ref="B82">IFERROR(INDEX(Activity,SMALL(IF(Target=$B$2,ROW(Activity)-MIN(ROW(Activity))+1),ROWS($B$3:B82)))&amp;" "&amp;CHAR(10)&amp;(INDEX(Result,SMALL(IF(Target=$B$2,ROW(Result)-MIN(ROW(Result))+1),ROWS($B$3:B82))))&amp;CHAR(10),"")</f>
        <v/>
      </c>
      <c r="C82" s="23"/>
      <c r="D82" s="19" t="str">
        <f t="array" ref="D82">IFERROR(INDEX(Activity,SMALL(IF(Target=$D$2,ROW(Activity)-MIN(ROW(Activity))+1),ROWS($B$3:B82)))&amp;CHAR(10),"")</f>
        <v/>
      </c>
      <c r="E82" s="23"/>
      <c r="F82" s="19" t="str">
        <f t="array" ref="F82">IFERROR(INDEX(Activity,SMALL(IF(Target=$F$2,ROW(Activity)-MIN(ROW(Activity))+1),ROWS($B$3:B82)))&amp;CHAR(10),"")</f>
        <v/>
      </c>
      <c r="G82" s="23"/>
      <c r="H82" s="19" t="str">
        <f t="array" ref="H82">IFERROR(INDEX(Activity,SMALL(IF(Target=$H$2,ROW(Activity)-MIN(ROW(Activity))+1),ROWS($B$3:B82)))&amp;CHAR(10),"")</f>
        <v/>
      </c>
    </row>
    <row r="83" spans="2:8">
      <c r="B83" s="18" t="str">
        <f t="array" ref="B83">IFERROR(INDEX(Activity,SMALL(IF(Target=$B$2,ROW(Activity)-MIN(ROW(Activity))+1),ROWS($B$3:B83)))&amp;" "&amp;CHAR(10)&amp;(INDEX(Result,SMALL(IF(Target=$B$2,ROW(Result)-MIN(ROW(Result))+1),ROWS($B$3:B83))))&amp;CHAR(10),"")</f>
        <v/>
      </c>
      <c r="C83" s="23"/>
      <c r="D83" s="19" t="str">
        <f t="array" ref="D83">IFERROR(INDEX(Activity,SMALL(IF(Target=$D$2,ROW(Activity)-MIN(ROW(Activity))+1),ROWS($B$3:B83)))&amp;CHAR(10),"")</f>
        <v/>
      </c>
      <c r="E83" s="23"/>
      <c r="F83" s="19" t="str">
        <f t="array" ref="F83">IFERROR(INDEX(Activity,SMALL(IF(Target=$F$2,ROW(Activity)-MIN(ROW(Activity))+1),ROWS($B$3:B83)))&amp;CHAR(10),"")</f>
        <v/>
      </c>
      <c r="G83" s="23"/>
      <c r="H83" s="19" t="str">
        <f t="array" ref="H83">IFERROR(INDEX(Activity,SMALL(IF(Target=$H$2,ROW(Activity)-MIN(ROW(Activity))+1),ROWS($B$3:B83)))&amp;CHAR(10),"")</f>
        <v/>
      </c>
    </row>
    <row r="84" spans="2:8">
      <c r="B84" s="18" t="str">
        <f t="array" ref="B84">IFERROR(INDEX(Activity,SMALL(IF(Target=$B$2,ROW(Activity)-MIN(ROW(Activity))+1),ROWS($B$3:B84)))&amp;" "&amp;CHAR(10)&amp;(INDEX(Result,SMALL(IF(Target=$B$2,ROW(Result)-MIN(ROW(Result))+1),ROWS($B$3:B84))))&amp;CHAR(10),"")</f>
        <v/>
      </c>
      <c r="C84" s="23"/>
      <c r="D84" s="19" t="str">
        <f t="array" ref="D84">IFERROR(INDEX(Activity,SMALL(IF(Target=$D$2,ROW(Activity)-MIN(ROW(Activity))+1),ROWS($B$3:B84)))&amp;CHAR(10),"")</f>
        <v/>
      </c>
      <c r="E84" s="23"/>
      <c r="F84" s="19" t="str">
        <f t="array" ref="F84">IFERROR(INDEX(Activity,SMALL(IF(Target=$F$2,ROW(Activity)-MIN(ROW(Activity))+1),ROWS($B$3:B84)))&amp;CHAR(10),"")</f>
        <v/>
      </c>
      <c r="G84" s="23"/>
      <c r="H84" s="19" t="str">
        <f t="array" ref="H84">IFERROR(INDEX(Activity,SMALL(IF(Target=$H$2,ROW(Activity)-MIN(ROW(Activity))+1),ROWS($B$3:B84)))&amp;CHAR(10),"")</f>
        <v/>
      </c>
    </row>
    <row r="85" spans="2:8">
      <c r="B85" s="18" t="str">
        <f t="array" ref="B85">IFERROR(INDEX(Activity,SMALL(IF(Target=$B$2,ROW(Activity)-MIN(ROW(Activity))+1),ROWS($B$3:B85)))&amp;" "&amp;CHAR(10)&amp;(INDEX(Result,SMALL(IF(Target=$B$2,ROW(Result)-MIN(ROW(Result))+1),ROWS($B$3:B85))))&amp;CHAR(10),"")</f>
        <v/>
      </c>
      <c r="C85" s="23"/>
      <c r="D85" s="19" t="str">
        <f t="array" ref="D85">IFERROR(INDEX(Activity,SMALL(IF(Target=$D$2,ROW(Activity)-MIN(ROW(Activity))+1),ROWS($B$3:B85)))&amp;CHAR(10),"")</f>
        <v/>
      </c>
      <c r="E85" s="23"/>
      <c r="F85" s="19" t="str">
        <f t="array" ref="F85">IFERROR(INDEX(Activity,SMALL(IF(Target=$F$2,ROW(Activity)-MIN(ROW(Activity))+1),ROWS($B$3:B85)))&amp;CHAR(10),"")</f>
        <v/>
      </c>
      <c r="G85" s="23"/>
      <c r="H85" s="19" t="str">
        <f t="array" ref="H85">IFERROR(INDEX(Activity,SMALL(IF(Target=$H$2,ROW(Activity)-MIN(ROW(Activity))+1),ROWS($B$3:B85)))&amp;CHAR(10),"")</f>
        <v/>
      </c>
    </row>
    <row r="86" spans="2:8">
      <c r="B86" s="18" t="str">
        <f t="array" ref="B86">IFERROR(INDEX(Activity,SMALL(IF(Target=$B$2,ROW(Activity)-MIN(ROW(Activity))+1),ROWS($B$3:B86)))&amp;" "&amp;CHAR(10)&amp;(INDEX(Result,SMALL(IF(Target=$B$2,ROW(Result)-MIN(ROW(Result))+1),ROWS($B$3:B86))))&amp;CHAR(10),"")</f>
        <v/>
      </c>
      <c r="C86" s="23"/>
      <c r="D86" s="19" t="str">
        <f t="array" ref="D86">IFERROR(INDEX(Activity,SMALL(IF(Target=$D$2,ROW(Activity)-MIN(ROW(Activity))+1),ROWS($B$3:B86)))&amp;CHAR(10),"")</f>
        <v/>
      </c>
      <c r="E86" s="23"/>
      <c r="F86" s="19" t="str">
        <f t="array" ref="F86">IFERROR(INDEX(Activity,SMALL(IF(Target=$F$2,ROW(Activity)-MIN(ROW(Activity))+1),ROWS($B$3:B86)))&amp;CHAR(10),"")</f>
        <v/>
      </c>
      <c r="G86" s="23"/>
      <c r="H86" s="19" t="str">
        <f t="array" ref="H86">IFERROR(INDEX(Activity,SMALL(IF(Target=$H$2,ROW(Activity)-MIN(ROW(Activity))+1),ROWS($B$3:B86)))&amp;CHAR(10),"")</f>
        <v/>
      </c>
    </row>
    <row r="87" spans="2:8">
      <c r="B87" s="18" t="str">
        <f t="array" ref="B87">IFERROR(INDEX(Activity,SMALL(IF(Target=$B$2,ROW(Activity)-MIN(ROW(Activity))+1),ROWS($B$3:B87)))&amp;" "&amp;CHAR(10)&amp;(INDEX(Result,SMALL(IF(Target=$B$2,ROW(Result)-MIN(ROW(Result))+1),ROWS($B$3:B87))))&amp;CHAR(10),"")</f>
        <v/>
      </c>
      <c r="C87" s="23"/>
      <c r="D87" s="19" t="str">
        <f t="array" ref="D87">IFERROR(INDEX(Activity,SMALL(IF(Target=$D$2,ROW(Activity)-MIN(ROW(Activity))+1),ROWS($B$3:B87)))&amp;CHAR(10),"")</f>
        <v/>
      </c>
      <c r="E87" s="23"/>
      <c r="F87" s="19" t="str">
        <f t="array" ref="F87">IFERROR(INDEX(Activity,SMALL(IF(Target=$F$2,ROW(Activity)-MIN(ROW(Activity))+1),ROWS($B$3:B87)))&amp;CHAR(10),"")</f>
        <v/>
      </c>
      <c r="G87" s="23"/>
      <c r="H87" s="19" t="str">
        <f t="array" ref="H87">IFERROR(INDEX(Activity,SMALL(IF(Target=$H$2,ROW(Activity)-MIN(ROW(Activity))+1),ROWS($B$3:B87)))&amp;CHAR(10),"")</f>
        <v/>
      </c>
    </row>
    <row r="88" spans="2:8">
      <c r="B88" s="18" t="str">
        <f t="array" ref="B88">IFERROR(INDEX(Activity,SMALL(IF(Target=$B$2,ROW(Activity)-MIN(ROW(Activity))+1),ROWS($B$3:B88)))&amp;" "&amp;CHAR(10)&amp;(INDEX(Result,SMALL(IF(Target=$B$2,ROW(Result)-MIN(ROW(Result))+1),ROWS($B$3:B88))))&amp;CHAR(10),"")</f>
        <v/>
      </c>
      <c r="C88" s="23"/>
      <c r="D88" s="19" t="str">
        <f t="array" ref="D88">IFERROR(INDEX(Activity,SMALL(IF(Target=$D$2,ROW(Activity)-MIN(ROW(Activity))+1),ROWS($B$3:B88)))&amp;CHAR(10),"")</f>
        <v/>
      </c>
      <c r="E88" s="23"/>
      <c r="F88" s="19" t="str">
        <f t="array" ref="F88">IFERROR(INDEX(Activity,SMALL(IF(Target=$F$2,ROW(Activity)-MIN(ROW(Activity))+1),ROWS($B$3:B88)))&amp;CHAR(10),"")</f>
        <v/>
      </c>
      <c r="G88" s="23"/>
      <c r="H88" s="19" t="str">
        <f t="array" ref="H88">IFERROR(INDEX(Activity,SMALL(IF(Target=$H$2,ROW(Activity)-MIN(ROW(Activity))+1),ROWS($B$3:B88)))&amp;CHAR(10),"")</f>
        <v/>
      </c>
    </row>
    <row r="89" spans="2:8">
      <c r="B89" s="18" t="str">
        <f t="array" ref="B89">IFERROR(INDEX(Activity,SMALL(IF(Target=$B$2,ROW(Activity)-MIN(ROW(Activity))+1),ROWS($B$3:B89)))&amp;" "&amp;CHAR(10)&amp;(INDEX(Result,SMALL(IF(Target=$B$2,ROW(Result)-MIN(ROW(Result))+1),ROWS($B$3:B89))))&amp;CHAR(10),"")</f>
        <v/>
      </c>
      <c r="C89" s="23"/>
      <c r="D89" s="19" t="str">
        <f t="array" ref="D89">IFERROR(INDEX(Activity,SMALL(IF(Target=$D$2,ROW(Activity)-MIN(ROW(Activity))+1),ROWS($B$3:B89)))&amp;CHAR(10),"")</f>
        <v/>
      </c>
      <c r="E89" s="23"/>
      <c r="F89" s="19" t="str">
        <f t="array" ref="F89">IFERROR(INDEX(Activity,SMALL(IF(Target=$F$2,ROW(Activity)-MIN(ROW(Activity))+1),ROWS($B$3:B89)))&amp;CHAR(10),"")</f>
        <v/>
      </c>
      <c r="G89" s="23"/>
      <c r="H89" s="19" t="str">
        <f t="array" ref="H89">IFERROR(INDEX(Activity,SMALL(IF(Target=$H$2,ROW(Activity)-MIN(ROW(Activity))+1),ROWS($B$3:B89)))&amp;CHAR(10),"")</f>
        <v/>
      </c>
    </row>
    <row r="90" spans="2:8">
      <c r="B90" s="18" t="str">
        <f t="array" ref="B90">IFERROR(INDEX(Activity,SMALL(IF(Target=$B$2,ROW(Activity)-MIN(ROW(Activity))+1),ROWS($B$3:B90)))&amp;" "&amp;CHAR(10)&amp;(INDEX(Result,SMALL(IF(Target=$B$2,ROW(Result)-MIN(ROW(Result))+1),ROWS($B$3:B90))))&amp;CHAR(10),"")</f>
        <v/>
      </c>
      <c r="C90" s="23"/>
      <c r="D90" s="19" t="str">
        <f t="array" ref="D90">IFERROR(INDEX(Activity,SMALL(IF(Target=$D$2,ROW(Activity)-MIN(ROW(Activity))+1),ROWS($B$3:B90)))&amp;CHAR(10),"")</f>
        <v/>
      </c>
      <c r="E90" s="23"/>
      <c r="F90" s="19" t="str">
        <f t="array" ref="F90">IFERROR(INDEX(Activity,SMALL(IF(Target=$F$2,ROW(Activity)-MIN(ROW(Activity))+1),ROWS($B$3:B90)))&amp;CHAR(10),"")</f>
        <v/>
      </c>
      <c r="G90" s="23"/>
      <c r="H90" s="19" t="str">
        <f t="array" ref="H90">IFERROR(INDEX(Activity,SMALL(IF(Target=$H$2,ROW(Activity)-MIN(ROW(Activity))+1),ROWS($B$3:B90)))&amp;CHAR(10),"")</f>
        <v/>
      </c>
    </row>
    <row r="91" spans="2:8">
      <c r="B91" s="18" t="str">
        <f t="array" ref="B91">IFERROR(INDEX(Activity,SMALL(IF(Target=$B$2,ROW(Activity)-MIN(ROW(Activity))+1),ROWS($B$3:B91)))&amp;" "&amp;CHAR(10)&amp;(INDEX(Result,SMALL(IF(Target=$B$2,ROW(Result)-MIN(ROW(Result))+1),ROWS($B$3:B91))))&amp;CHAR(10),"")</f>
        <v/>
      </c>
      <c r="C91" s="23"/>
      <c r="D91" s="19" t="str">
        <f t="array" ref="D91">IFERROR(INDEX(Activity,SMALL(IF(Target=$D$2,ROW(Activity)-MIN(ROW(Activity))+1),ROWS($B$3:B91)))&amp;CHAR(10),"")</f>
        <v/>
      </c>
      <c r="E91" s="23"/>
      <c r="F91" s="19" t="str">
        <f t="array" ref="F91">IFERROR(INDEX(Activity,SMALL(IF(Target=$F$2,ROW(Activity)-MIN(ROW(Activity))+1),ROWS($B$3:B91)))&amp;CHAR(10),"")</f>
        <v/>
      </c>
      <c r="G91" s="23"/>
      <c r="H91" s="19" t="str">
        <f t="array" ref="H91">IFERROR(INDEX(Activity,SMALL(IF(Target=$H$2,ROW(Activity)-MIN(ROW(Activity))+1),ROWS($B$3:B91)))&amp;CHAR(10),"")</f>
        <v/>
      </c>
    </row>
    <row r="92" spans="2:8">
      <c r="B92" s="18" t="str">
        <f t="array" ref="B92">IFERROR(INDEX(Activity,SMALL(IF(Target=$B$2,ROW(Activity)-MIN(ROW(Activity))+1),ROWS($B$3:B92)))&amp;" "&amp;CHAR(10)&amp;(INDEX(Result,SMALL(IF(Target=$B$2,ROW(Result)-MIN(ROW(Result))+1),ROWS($B$3:B92))))&amp;CHAR(10),"")</f>
        <v/>
      </c>
      <c r="C92" s="23"/>
      <c r="D92" s="19" t="str">
        <f t="array" ref="D92">IFERROR(INDEX(Activity,SMALL(IF(Target=$D$2,ROW(Activity)-MIN(ROW(Activity))+1),ROWS($B$3:B92)))&amp;CHAR(10),"")</f>
        <v/>
      </c>
      <c r="E92" s="23"/>
      <c r="F92" s="19" t="str">
        <f t="array" ref="F92">IFERROR(INDEX(Activity,SMALL(IF(Target=$F$2,ROW(Activity)-MIN(ROW(Activity))+1),ROWS($B$3:B92)))&amp;CHAR(10),"")</f>
        <v/>
      </c>
      <c r="G92" s="23"/>
      <c r="H92" s="19" t="str">
        <f t="array" ref="H92">IFERROR(INDEX(Activity,SMALL(IF(Target=$H$2,ROW(Activity)-MIN(ROW(Activity))+1),ROWS($B$3:B92)))&amp;CHAR(10),"")</f>
        <v/>
      </c>
    </row>
    <row r="93" spans="2:8">
      <c r="B93" s="18" t="str">
        <f t="array" ref="B93">IFERROR(INDEX(Activity,SMALL(IF(Target=$B$2,ROW(Activity)-MIN(ROW(Activity))+1),ROWS($B$3:B93)))&amp;" "&amp;CHAR(10)&amp;(INDEX(Result,SMALL(IF(Target=$B$2,ROW(Result)-MIN(ROW(Result))+1),ROWS($B$3:B93))))&amp;CHAR(10),"")</f>
        <v/>
      </c>
      <c r="C93" s="23"/>
      <c r="D93" s="19" t="str">
        <f t="array" ref="D93">IFERROR(INDEX(Activity,SMALL(IF(Target=$D$2,ROW(Activity)-MIN(ROW(Activity))+1),ROWS($B$3:B93)))&amp;CHAR(10),"")</f>
        <v/>
      </c>
      <c r="E93" s="23"/>
      <c r="F93" s="19" t="str">
        <f t="array" ref="F93">IFERROR(INDEX(Activity,SMALL(IF(Target=$F$2,ROW(Activity)-MIN(ROW(Activity))+1),ROWS($B$3:B93)))&amp;CHAR(10),"")</f>
        <v/>
      </c>
      <c r="G93" s="23"/>
      <c r="H93" s="19" t="str">
        <f t="array" ref="H93">IFERROR(INDEX(Activity,SMALL(IF(Target=$H$2,ROW(Activity)-MIN(ROW(Activity))+1),ROWS($B$3:B93)))&amp;CHAR(10),"")</f>
        <v/>
      </c>
    </row>
    <row r="94" spans="2:8">
      <c r="B94" s="18" t="str">
        <f t="array" ref="B94">IFERROR(INDEX(Activity,SMALL(IF(Target=$B$2,ROW(Activity)-MIN(ROW(Activity))+1),ROWS($B$3:B94)))&amp;" "&amp;CHAR(10)&amp;(INDEX(Result,SMALL(IF(Target=$B$2,ROW(Result)-MIN(ROW(Result))+1),ROWS($B$3:B94))))&amp;CHAR(10),"")</f>
        <v/>
      </c>
      <c r="C94" s="23"/>
      <c r="D94" s="19" t="str">
        <f t="array" ref="D94">IFERROR(INDEX(Activity,SMALL(IF(Target=$D$2,ROW(Activity)-MIN(ROW(Activity))+1),ROWS($B$3:B94)))&amp;CHAR(10),"")</f>
        <v/>
      </c>
      <c r="E94" s="23"/>
      <c r="F94" s="19" t="str">
        <f t="array" ref="F94">IFERROR(INDEX(Activity,SMALL(IF(Target=$F$2,ROW(Activity)-MIN(ROW(Activity))+1),ROWS($B$3:B94)))&amp;CHAR(10),"")</f>
        <v/>
      </c>
      <c r="G94" s="23"/>
      <c r="H94" s="19" t="str">
        <f t="array" ref="H94">IFERROR(INDEX(Activity,SMALL(IF(Target=$H$2,ROW(Activity)-MIN(ROW(Activity))+1),ROWS($B$3:B94)))&amp;CHAR(10),"")</f>
        <v/>
      </c>
    </row>
    <row r="95" spans="2:8">
      <c r="B95" s="18" t="str">
        <f t="array" ref="B95">IFERROR(INDEX(Activity,SMALL(IF(Target=$B$2,ROW(Activity)-MIN(ROW(Activity))+1),ROWS($B$3:B95)))&amp;" "&amp;CHAR(10)&amp;(INDEX(Result,SMALL(IF(Target=$B$2,ROW(Result)-MIN(ROW(Result))+1),ROWS($B$3:B95))))&amp;CHAR(10),"")</f>
        <v/>
      </c>
      <c r="C95" s="23"/>
      <c r="D95" s="19" t="str">
        <f t="array" ref="D95">IFERROR(INDEX(Activity,SMALL(IF(Target=$D$2,ROW(Activity)-MIN(ROW(Activity))+1),ROWS($B$3:B95)))&amp;CHAR(10),"")</f>
        <v/>
      </c>
      <c r="E95" s="23"/>
      <c r="F95" s="19" t="str">
        <f t="array" ref="F95">IFERROR(INDEX(Activity,SMALL(IF(Target=$F$2,ROW(Activity)-MIN(ROW(Activity))+1),ROWS($B$3:B95)))&amp;CHAR(10),"")</f>
        <v/>
      </c>
      <c r="G95" s="23"/>
      <c r="H95" s="19" t="str">
        <f t="array" ref="H95">IFERROR(INDEX(Activity,SMALL(IF(Target=$H$2,ROW(Activity)-MIN(ROW(Activity))+1),ROWS($B$3:B95)))&amp;CHAR(10),"")</f>
        <v/>
      </c>
    </row>
    <row r="96" spans="2:8">
      <c r="B96" s="18" t="str">
        <f t="array" ref="B96">IFERROR(INDEX(Activity,SMALL(IF(Target=$B$2,ROW(Activity)-MIN(ROW(Activity))+1),ROWS($B$3:B96)))&amp;" "&amp;CHAR(10)&amp;(INDEX(Result,SMALL(IF(Target=$B$2,ROW(Result)-MIN(ROW(Result))+1),ROWS($B$3:B96))))&amp;CHAR(10),"")</f>
        <v/>
      </c>
      <c r="C96" s="23"/>
      <c r="D96" s="19" t="str">
        <f t="array" ref="D96">IFERROR(INDEX(Activity,SMALL(IF(Target=$D$2,ROW(Activity)-MIN(ROW(Activity))+1),ROWS($B$3:B96)))&amp;CHAR(10),"")</f>
        <v/>
      </c>
      <c r="E96" s="23"/>
      <c r="F96" s="19" t="str">
        <f t="array" ref="F96">IFERROR(INDEX(Activity,SMALL(IF(Target=$F$2,ROW(Activity)-MIN(ROW(Activity))+1),ROWS($B$3:B96)))&amp;CHAR(10),"")</f>
        <v/>
      </c>
      <c r="G96" s="23"/>
      <c r="H96" s="19" t="str">
        <f t="array" ref="H96">IFERROR(INDEX(Activity,SMALL(IF(Target=$H$2,ROW(Activity)-MIN(ROW(Activity))+1),ROWS($B$3:B96)))&amp;CHAR(10),"")</f>
        <v/>
      </c>
    </row>
    <row r="97" spans="2:8">
      <c r="B97" s="18" t="str">
        <f t="array" ref="B97">IFERROR(INDEX(Activity,SMALL(IF(Target=$B$2,ROW(Activity)-MIN(ROW(Activity))+1),ROWS($B$3:B97)))&amp;" "&amp;CHAR(10)&amp;(INDEX(Result,SMALL(IF(Target=$B$2,ROW(Result)-MIN(ROW(Result))+1),ROWS($B$3:B97))))&amp;CHAR(10),"")</f>
        <v/>
      </c>
      <c r="C97" s="23"/>
      <c r="D97" s="19" t="str">
        <f t="array" ref="D97">IFERROR(INDEX(Activity,SMALL(IF(Target=$D$2,ROW(Activity)-MIN(ROW(Activity))+1),ROWS($B$3:B97)))&amp;CHAR(10),"")</f>
        <v/>
      </c>
      <c r="E97" s="23"/>
      <c r="F97" s="19" t="str">
        <f t="array" ref="F97">IFERROR(INDEX(Activity,SMALL(IF(Target=$F$2,ROW(Activity)-MIN(ROW(Activity))+1),ROWS($B$3:B97)))&amp;CHAR(10),"")</f>
        <v/>
      </c>
      <c r="G97" s="23"/>
      <c r="H97" s="19" t="str">
        <f t="array" ref="H97">IFERROR(INDEX(Activity,SMALL(IF(Target=$H$2,ROW(Activity)-MIN(ROW(Activity))+1),ROWS($B$3:B97)))&amp;CHAR(10),"")</f>
        <v/>
      </c>
    </row>
    <row r="98" spans="2:8">
      <c r="B98" s="18" t="str">
        <f t="array" ref="B98">IFERROR(INDEX(Activity,SMALL(IF(Target=$B$2,ROW(Activity)-MIN(ROW(Activity))+1),ROWS($B$3:B98)))&amp;" "&amp;CHAR(10)&amp;(INDEX(Result,SMALL(IF(Target=$B$2,ROW(Result)-MIN(ROW(Result))+1),ROWS($B$3:B98))))&amp;CHAR(10),"")</f>
        <v/>
      </c>
      <c r="C98" s="23"/>
      <c r="D98" s="19" t="str">
        <f t="array" ref="D98">IFERROR(INDEX(Activity,SMALL(IF(Target=$D$2,ROW(Activity)-MIN(ROW(Activity))+1),ROWS($B$3:B98)))&amp;CHAR(10),"")</f>
        <v/>
      </c>
      <c r="E98" s="23"/>
      <c r="F98" s="19" t="str">
        <f t="array" ref="F98">IFERROR(INDEX(Activity,SMALL(IF(Target=$F$2,ROW(Activity)-MIN(ROW(Activity))+1),ROWS($B$3:B98)))&amp;CHAR(10),"")</f>
        <v/>
      </c>
      <c r="G98" s="23"/>
      <c r="H98" s="19" t="str">
        <f t="array" ref="H98">IFERROR(INDEX(Activity,SMALL(IF(Target=$H$2,ROW(Activity)-MIN(ROW(Activity))+1),ROWS($B$3:B98)))&amp;CHAR(10),"")</f>
        <v/>
      </c>
    </row>
    <row r="99" spans="2:8">
      <c r="B99" s="18" t="str">
        <f t="array" ref="B99">IFERROR(INDEX(Activity,SMALL(IF(Target=$B$2,ROW(Activity)-MIN(ROW(Activity))+1),ROWS($B$3:B99)))&amp;" "&amp;CHAR(10)&amp;(INDEX(Result,SMALL(IF(Target=$B$2,ROW(Result)-MIN(ROW(Result))+1),ROWS($B$3:B99))))&amp;CHAR(10),"")</f>
        <v/>
      </c>
      <c r="C99" s="23"/>
      <c r="D99" s="19" t="str">
        <f t="array" ref="D99">IFERROR(INDEX(Activity,SMALL(IF(Target=$D$2,ROW(Activity)-MIN(ROW(Activity))+1),ROWS($B$3:B99)))&amp;CHAR(10),"")</f>
        <v/>
      </c>
      <c r="E99" s="23"/>
      <c r="F99" s="19" t="str">
        <f t="array" ref="F99">IFERROR(INDEX(Activity,SMALL(IF(Target=$F$2,ROW(Activity)-MIN(ROW(Activity))+1),ROWS($B$3:B99)))&amp;CHAR(10),"")</f>
        <v/>
      </c>
      <c r="G99" s="23"/>
      <c r="H99" s="19" t="str">
        <f t="array" ref="H99">IFERROR(INDEX(Activity,SMALL(IF(Target=$H$2,ROW(Activity)-MIN(ROW(Activity))+1),ROWS($B$3:B99)))&amp;CHAR(10),"")</f>
        <v/>
      </c>
    </row>
    <row r="100" spans="2:8">
      <c r="B100" s="18" t="str">
        <f t="array" ref="B100">IFERROR(INDEX(Activity,SMALL(IF(Target=$B$2,ROW(Activity)-MIN(ROW(Activity))+1),ROWS($B$3:B100)))&amp;" "&amp;CHAR(10)&amp;(INDEX(Result,SMALL(IF(Target=$B$2,ROW(Result)-MIN(ROW(Result))+1),ROWS($B$3:B100))))&amp;CHAR(10),"")</f>
        <v/>
      </c>
      <c r="C100" s="23"/>
      <c r="D100" s="19" t="str">
        <f t="array" ref="D100">IFERROR(INDEX(Activity,SMALL(IF(Target=$D$2,ROW(Activity)-MIN(ROW(Activity))+1),ROWS($B$3:B100)))&amp;CHAR(10),"")</f>
        <v/>
      </c>
      <c r="E100" s="23"/>
      <c r="F100" s="19" t="str">
        <f t="array" ref="F100">IFERROR(INDEX(Activity,SMALL(IF(Target=$F$2,ROW(Activity)-MIN(ROW(Activity))+1),ROWS($B$3:B100)))&amp;CHAR(10),"")</f>
        <v/>
      </c>
      <c r="G100" s="23"/>
      <c r="H100" s="19" t="str">
        <f t="array" ref="H100">IFERROR(INDEX(Activity,SMALL(IF(Target=$H$2,ROW(Activity)-MIN(ROW(Activity))+1),ROWS($B$3:B100)))&amp;CHAR(10),"")</f>
        <v/>
      </c>
    </row>
  </sheetData>
  <conditionalFormatting sqref="B3:B100">
    <cfRule type="expression" dxfId="102" priority="2">
      <formula>ISNUMBER(SEARCH("No Change",$B3))</formula>
    </cfRule>
    <cfRule type="expression" dxfId="101" priority="6">
      <formula>LEN($B3)&lt;&gt;0</formula>
    </cfRule>
  </conditionalFormatting>
  <conditionalFormatting sqref="D3:D100">
    <cfRule type="expression" dxfId="100" priority="5">
      <formula>LEN($D3)&lt;&gt;0</formula>
    </cfRule>
  </conditionalFormatting>
  <conditionalFormatting sqref="F3:F100">
    <cfRule type="expression" dxfId="99" priority="4">
      <formula>LEN($F3)&lt;&gt;0</formula>
    </cfRule>
  </conditionalFormatting>
  <conditionalFormatting sqref="H3:H100">
    <cfRule type="expression" dxfId="98" priority="3">
      <formula>LEN($H3)&lt;&gt;0</formula>
    </cfRule>
  </conditionalFormatting>
  <conditionalFormatting sqref="B3:B100">
    <cfRule type="expression" dxfId="97" priority="1">
      <formula>LEN($B3)=0</formula>
    </cfRule>
  </conditionalFormatting>
  <printOptions horizontalCentered="1"/>
  <pageMargins left="0.7" right="0.7" top="0.75" bottom="0.75" header="0.3" footer="0.3"/>
  <pageSetup scale="89" fitToHeight="0" orientation="landscape" horizontalDpi="1200" verticalDpi="1200" r:id="rId1"/>
  <headerFooter differentFirst="1">
    <oddFooter>Page &amp;P of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9C7CB-74E4-45E0-A246-28C0A479C84C}">
  <sheetPr codeName="Sheet3">
    <tabColor theme="1" tint="0.499984740745262"/>
    <pageSetUpPr fitToPage="1"/>
  </sheetPr>
  <dimension ref="A1:AF40"/>
  <sheetViews>
    <sheetView showGridLines="0" workbookViewId="0">
      <selection activeCell="K4" sqref="K4:K10"/>
    </sheetView>
  </sheetViews>
  <sheetFormatPr defaultRowHeight="15"/>
  <cols>
    <col min="1" max="1" width="2.625" style="6" customWidth="1"/>
    <col min="2" max="2" width="15.625" customWidth="1"/>
    <col min="3" max="3" width="36.125" customWidth="1"/>
    <col min="4" max="4" width="12.625" customWidth="1"/>
    <col min="5" max="5" width="30.625" customWidth="1"/>
    <col min="6" max="6" width="18.5" bestFit="1" customWidth="1"/>
    <col min="7" max="7" width="26.125" bestFit="1" customWidth="1"/>
    <col min="8" max="8" width="27.125" bestFit="1" customWidth="1"/>
    <col min="9" max="9" width="26.5" customWidth="1"/>
    <col min="10" max="10" width="39.875" customWidth="1"/>
  </cols>
  <sheetData>
    <row r="1" spans="1:11" ht="50.1" customHeight="1">
      <c r="A1" s="6" t="s">
        <v>0</v>
      </c>
      <c r="B1" s="1" t="s">
        <v>71</v>
      </c>
    </row>
    <row r="2" spans="1:11">
      <c r="B2" s="11" t="s">
        <v>2</v>
      </c>
      <c r="C2" s="12">
        <f>SUMPRODUCT((RoadmapData4[Time estimation]))</f>
        <v>180</v>
      </c>
      <c r="D2" s="11" t="s">
        <v>3</v>
      </c>
      <c r="E2" s="29">
        <f>C2/7</f>
        <v>25.714285714285715</v>
      </c>
    </row>
    <row r="3" spans="1:11">
      <c r="B3" s="13" t="s">
        <v>4</v>
      </c>
      <c r="C3" s="14">
        <f>SUMIF(RoadmapData4[Target],"&lt;&gt;"&amp;"Completed",RoadmapData4[Time estimation])</f>
        <v>180</v>
      </c>
      <c r="D3" s="13"/>
      <c r="E3" s="14"/>
    </row>
    <row r="4" spans="1:11">
      <c r="B4" s="15" t="s">
        <v>5</v>
      </c>
      <c r="C4" s="16">
        <f>SUMIF(RoadmapData4[Target],"Completed",RoadmapData4[Time estimation])</f>
        <v>0</v>
      </c>
      <c r="D4" s="15"/>
      <c r="E4" s="16"/>
      <c r="K4" s="115" t="s">
        <v>72</v>
      </c>
    </row>
    <row r="5" spans="1:11" ht="15.75" thickBot="1">
      <c r="A5" s="6" t="s">
        <v>6</v>
      </c>
      <c r="B5" t="s">
        <v>7</v>
      </c>
      <c r="C5" t="s">
        <v>8</v>
      </c>
      <c r="D5" t="s">
        <v>9</v>
      </c>
      <c r="E5" t="s">
        <v>10</v>
      </c>
      <c r="F5" t="s">
        <v>11</v>
      </c>
      <c r="G5" s="5" t="s">
        <v>12</v>
      </c>
      <c r="H5" s="5" t="s">
        <v>13</v>
      </c>
      <c r="I5" t="s">
        <v>14</v>
      </c>
      <c r="K5" s="115"/>
    </row>
    <row r="6" spans="1:11">
      <c r="B6" s="93" t="s">
        <v>16</v>
      </c>
      <c r="C6" s="94" t="s">
        <v>73</v>
      </c>
      <c r="D6" s="94" t="s">
        <v>18</v>
      </c>
      <c r="E6" s="94"/>
      <c r="F6" s="95">
        <v>4</v>
      </c>
      <c r="G6" s="96">
        <v>41</v>
      </c>
      <c r="H6" s="94"/>
      <c r="I6" s="97" t="s">
        <v>74</v>
      </c>
      <c r="K6" s="115"/>
    </row>
    <row r="7" spans="1:11">
      <c r="B7" s="98" t="s">
        <v>16</v>
      </c>
      <c r="C7" s="21" t="s">
        <v>75</v>
      </c>
      <c r="D7" s="21" t="s">
        <v>18</v>
      </c>
      <c r="E7" s="21"/>
      <c r="F7" s="25">
        <v>4</v>
      </c>
      <c r="G7" s="21">
        <v>41</v>
      </c>
      <c r="H7" s="21"/>
      <c r="I7" s="99" t="s">
        <v>76</v>
      </c>
      <c r="K7" s="115"/>
    </row>
    <row r="8" spans="1:11">
      <c r="B8" s="98" t="s">
        <v>16</v>
      </c>
      <c r="C8" s="21" t="s">
        <v>77</v>
      </c>
      <c r="D8" s="21" t="s">
        <v>18</v>
      </c>
      <c r="E8" s="21"/>
      <c r="F8" s="25">
        <v>4</v>
      </c>
      <c r="G8" s="21">
        <v>41</v>
      </c>
      <c r="H8" s="21"/>
      <c r="I8" s="99" t="s">
        <v>78</v>
      </c>
      <c r="K8" s="115"/>
    </row>
    <row r="9" spans="1:11">
      <c r="B9" s="98" t="s">
        <v>16</v>
      </c>
      <c r="C9" s="21" t="s">
        <v>79</v>
      </c>
      <c r="D9" s="21" t="s">
        <v>18</v>
      </c>
      <c r="E9" s="21"/>
      <c r="F9" s="25">
        <v>4</v>
      </c>
      <c r="G9" s="21">
        <v>41</v>
      </c>
      <c r="H9" s="21"/>
      <c r="I9" s="99" t="s">
        <v>80</v>
      </c>
      <c r="K9" s="115"/>
    </row>
    <row r="10" spans="1:11">
      <c r="B10" s="98" t="s">
        <v>16</v>
      </c>
      <c r="C10" s="21" t="s">
        <v>81</v>
      </c>
      <c r="D10" s="21" t="s">
        <v>18</v>
      </c>
      <c r="E10" s="21"/>
      <c r="F10" s="25">
        <v>4</v>
      </c>
      <c r="G10" s="21">
        <v>41</v>
      </c>
      <c r="H10" s="21"/>
      <c r="I10" s="99" t="s">
        <v>78</v>
      </c>
      <c r="K10" s="115"/>
    </row>
    <row r="11" spans="1:11">
      <c r="B11" s="110" t="s">
        <v>16</v>
      </c>
      <c r="C11" s="111" t="s">
        <v>82</v>
      </c>
      <c r="D11" s="111" t="s">
        <v>18</v>
      </c>
      <c r="E11" s="111"/>
      <c r="F11" s="112">
        <v>12</v>
      </c>
      <c r="G11" s="111">
        <v>42</v>
      </c>
      <c r="H11" s="111"/>
      <c r="I11" s="113" t="s">
        <v>74</v>
      </c>
    </row>
    <row r="12" spans="1:11">
      <c r="B12" s="98" t="s">
        <v>16</v>
      </c>
      <c r="C12" s="21" t="s">
        <v>83</v>
      </c>
      <c r="D12" s="21" t="s">
        <v>18</v>
      </c>
      <c r="E12" s="21"/>
      <c r="F12" s="25">
        <v>8</v>
      </c>
      <c r="G12" s="21">
        <v>42</v>
      </c>
      <c r="H12" s="21"/>
      <c r="I12" s="100" t="s">
        <v>84</v>
      </c>
    </row>
    <row r="13" spans="1:11">
      <c r="B13" s="98" t="s">
        <v>16</v>
      </c>
      <c r="C13" s="21" t="s">
        <v>85</v>
      </c>
      <c r="D13" s="21" t="s">
        <v>18</v>
      </c>
      <c r="E13" s="21"/>
      <c r="F13" s="25">
        <v>24</v>
      </c>
      <c r="G13" s="21">
        <v>42</v>
      </c>
      <c r="H13" s="21"/>
      <c r="I13" s="99" t="s">
        <v>76</v>
      </c>
    </row>
    <row r="14" spans="1:11" ht="30">
      <c r="B14" s="98" t="s">
        <v>16</v>
      </c>
      <c r="C14" s="21" t="s">
        <v>86</v>
      </c>
      <c r="D14" s="21" t="s">
        <v>18</v>
      </c>
      <c r="E14" s="21"/>
      <c r="F14" s="25">
        <v>12</v>
      </c>
      <c r="G14" s="21">
        <v>43</v>
      </c>
      <c r="H14" s="21"/>
      <c r="I14" s="99" t="s">
        <v>87</v>
      </c>
    </row>
    <row r="15" spans="1:11">
      <c r="B15" s="98" t="s">
        <v>16</v>
      </c>
      <c r="C15" s="21" t="s">
        <v>88</v>
      </c>
      <c r="D15" s="21" t="s">
        <v>18</v>
      </c>
      <c r="E15" s="21"/>
      <c r="F15" s="25">
        <v>24</v>
      </c>
      <c r="G15" s="21">
        <v>43</v>
      </c>
      <c r="H15" s="21"/>
      <c r="I15" s="99" t="s">
        <v>89</v>
      </c>
    </row>
    <row r="16" spans="1:11">
      <c r="B16" s="98" t="s">
        <v>16</v>
      </c>
      <c r="C16" s="21" t="s">
        <v>90</v>
      </c>
      <c r="D16" s="21" t="s">
        <v>18</v>
      </c>
      <c r="E16" s="21"/>
      <c r="F16" s="25">
        <v>24</v>
      </c>
      <c r="G16" s="21">
        <v>44</v>
      </c>
      <c r="H16" s="21"/>
      <c r="I16" s="99" t="s">
        <v>80</v>
      </c>
    </row>
    <row r="17" spans="1:32">
      <c r="B17" s="114" t="s">
        <v>16</v>
      </c>
      <c r="C17" s="17" t="s">
        <v>91</v>
      </c>
      <c r="D17" s="17" t="s">
        <v>18</v>
      </c>
      <c r="E17" s="17"/>
      <c r="F17" s="26">
        <v>24</v>
      </c>
      <c r="G17" s="17">
        <v>44</v>
      </c>
      <c r="H17" s="17"/>
      <c r="I17" s="84" t="s">
        <v>92</v>
      </c>
    </row>
    <row r="18" spans="1:32">
      <c r="B18" s="114" t="s">
        <v>16</v>
      </c>
      <c r="C18" s="17" t="s">
        <v>93</v>
      </c>
      <c r="D18" s="17" t="s">
        <v>18</v>
      </c>
      <c r="E18" s="17"/>
      <c r="F18" s="26">
        <v>2</v>
      </c>
      <c r="G18" s="17">
        <v>44</v>
      </c>
      <c r="H18" s="17"/>
      <c r="I18" s="84" t="s">
        <v>80</v>
      </c>
    </row>
    <row r="19" spans="1:32" s="21" customFormat="1">
      <c r="A19" s="22"/>
      <c r="B19" s="105"/>
      <c r="C19" s="106" t="s">
        <v>94</v>
      </c>
      <c r="D19" s="106"/>
      <c r="E19" s="106"/>
      <c r="F19" s="107">
        <v>10</v>
      </c>
      <c r="G19" s="106">
        <v>41</v>
      </c>
      <c r="H19" s="106"/>
      <c r="I19" s="108" t="s">
        <v>56</v>
      </c>
    </row>
    <row r="20" spans="1:32">
      <c r="B20" s="101"/>
      <c r="C20" s="32" t="s">
        <v>94</v>
      </c>
      <c r="D20" s="32"/>
      <c r="E20" s="32"/>
      <c r="F20" s="33">
        <v>10</v>
      </c>
      <c r="G20" s="32">
        <v>40</v>
      </c>
      <c r="H20" s="32"/>
      <c r="I20" s="108" t="s">
        <v>56</v>
      </c>
    </row>
    <row r="21" spans="1:32" ht="15.75" thickBot="1">
      <c r="B21" s="102"/>
      <c r="C21" s="103" t="s">
        <v>94</v>
      </c>
      <c r="D21" s="103"/>
      <c r="E21" s="103"/>
      <c r="F21" s="104">
        <v>10</v>
      </c>
      <c r="G21" s="103">
        <v>39</v>
      </c>
      <c r="H21" s="103"/>
      <c r="I21" s="109" t="s">
        <v>56</v>
      </c>
    </row>
    <row r="22" spans="1:32" s="21" customFormat="1">
      <c r="A22" s="22"/>
      <c r="C22"/>
      <c r="F22" s="25"/>
    </row>
    <row r="23" spans="1:32" s="21" customFormat="1">
      <c r="A23" s="22"/>
      <c r="F23" s="25"/>
    </row>
    <row r="24" spans="1:32">
      <c r="B24" s="21"/>
      <c r="C24" s="21"/>
      <c r="D24" s="21"/>
      <c r="E24" s="21"/>
      <c r="F24" s="25"/>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row>
    <row r="25" spans="1:32">
      <c r="B25" s="21"/>
      <c r="C25" s="21"/>
      <c r="D25" s="21"/>
      <c r="E25" s="21"/>
      <c r="F25" s="25"/>
      <c r="G25" s="21"/>
      <c r="H25" s="21"/>
    </row>
    <row r="26" spans="1:32">
      <c r="B26" s="21"/>
      <c r="C26" s="21"/>
      <c r="D26" s="21"/>
      <c r="E26" s="21"/>
      <c r="F26" s="25"/>
      <c r="G26" s="21"/>
      <c r="H26" s="21"/>
    </row>
    <row r="27" spans="1:32">
      <c r="B27" s="21"/>
      <c r="C27" s="21"/>
      <c r="D27" s="21"/>
      <c r="E27" s="21"/>
      <c r="F27" s="25"/>
      <c r="G27" s="21"/>
      <c r="H27" s="21"/>
    </row>
    <row r="28" spans="1:32">
      <c r="B28" s="21"/>
      <c r="C28" s="21"/>
      <c r="D28" s="21"/>
      <c r="E28" s="21"/>
      <c r="F28" s="21"/>
      <c r="G28" s="21"/>
      <c r="H28" s="21"/>
    </row>
    <row r="29" spans="1:32">
      <c r="B29" s="21"/>
      <c r="C29" s="21"/>
      <c r="D29" s="21"/>
      <c r="E29" s="21"/>
      <c r="F29" s="25"/>
      <c r="G29" s="21"/>
      <c r="H29" s="21"/>
    </row>
    <row r="30" spans="1:32" s="21" customFormat="1">
      <c r="A30" s="22"/>
      <c r="F30" s="25"/>
    </row>
    <row r="31" spans="1:32" s="21" customFormat="1">
      <c r="A31" s="22"/>
      <c r="F31" s="25"/>
    </row>
    <row r="32" spans="1:32">
      <c r="F32" s="24"/>
    </row>
    <row r="33" spans="1:6">
      <c r="F33" s="24"/>
    </row>
    <row r="34" spans="1:6">
      <c r="F34" s="24"/>
    </row>
    <row r="35" spans="1:6">
      <c r="F35" s="24"/>
    </row>
    <row r="36" spans="1:6">
      <c r="F36" s="24"/>
    </row>
    <row r="37" spans="1:6">
      <c r="F37" s="24"/>
    </row>
    <row r="38" spans="1:6">
      <c r="F38" s="24"/>
    </row>
    <row r="39" spans="1:6">
      <c r="F39" s="24"/>
    </row>
    <row r="40" spans="1:6">
      <c r="A40" s="22" t="s">
        <v>61</v>
      </c>
      <c r="B40" s="117" t="s">
        <v>62</v>
      </c>
      <c r="C40" s="117"/>
      <c r="D40" s="117"/>
      <c r="E40" s="117"/>
    </row>
  </sheetData>
  <mergeCells count="2">
    <mergeCell ref="B40:E40"/>
    <mergeCell ref="K4:K10"/>
  </mergeCells>
  <conditionalFormatting sqref="E6:E13 E15:E19 E29:E39 E22:E27">
    <cfRule type="cellIs" dxfId="96" priority="24" operator="equal">
      <formula>"Mangler review"</formula>
    </cfRule>
  </conditionalFormatting>
  <conditionalFormatting sqref="E6:E13 E15:E19 E29:E39 E22:E27">
    <cfRule type="cellIs" dxfId="95" priority="23" operator="equal">
      <formula>"Reviewed"</formula>
    </cfRule>
  </conditionalFormatting>
  <conditionalFormatting sqref="B29:B39 B6:B19 B22:B27">
    <cfRule type="cellIs" dxfId="94" priority="19" operator="equal">
      <formula>"Current"</formula>
    </cfRule>
    <cfRule type="cellIs" dxfId="93" priority="20" operator="equal">
      <formula>"Future"</formula>
    </cfRule>
    <cfRule type="cellIs" dxfId="92" priority="21" operator="equal">
      <formula>"Completed"</formula>
    </cfRule>
    <cfRule type="cellIs" dxfId="91" priority="22" operator="equal">
      <formula>"Temp finished"</formula>
    </cfRule>
  </conditionalFormatting>
  <conditionalFormatting sqref="E14">
    <cfRule type="cellIs" dxfId="90" priority="18" operator="equal">
      <formula>"Mangler review"</formula>
    </cfRule>
  </conditionalFormatting>
  <conditionalFormatting sqref="E14">
    <cfRule type="cellIs" dxfId="89" priority="17" operator="equal">
      <formula>"Reviewed"</formula>
    </cfRule>
  </conditionalFormatting>
  <conditionalFormatting sqref="B28:H28">
    <cfRule type="cellIs" dxfId="88" priority="13" operator="equal">
      <formula>"Current"</formula>
    </cfRule>
    <cfRule type="cellIs" dxfId="87" priority="14" operator="equal">
      <formula>"Future"</formula>
    </cfRule>
    <cfRule type="cellIs" dxfId="86" priority="15" operator="equal">
      <formula>"Completed"</formula>
    </cfRule>
    <cfRule type="cellIs" dxfId="85" priority="16" operator="equal">
      <formula>"Temp finished"</formula>
    </cfRule>
  </conditionalFormatting>
  <conditionalFormatting sqref="E20">
    <cfRule type="cellIs" dxfId="84" priority="12" operator="equal">
      <formula>"Mangler review"</formula>
    </cfRule>
  </conditionalFormatting>
  <conditionalFormatting sqref="E20">
    <cfRule type="cellIs" dxfId="83" priority="11" operator="equal">
      <formula>"Reviewed"</formula>
    </cfRule>
  </conditionalFormatting>
  <conditionalFormatting sqref="B20">
    <cfRule type="cellIs" dxfId="82" priority="7" operator="equal">
      <formula>"Current"</formula>
    </cfRule>
    <cfRule type="cellIs" dxfId="81" priority="8" operator="equal">
      <formula>"Future"</formula>
    </cfRule>
    <cfRule type="cellIs" dxfId="80" priority="9" operator="equal">
      <formula>"Completed"</formula>
    </cfRule>
    <cfRule type="cellIs" dxfId="79" priority="10" operator="equal">
      <formula>"Temp finished"</formula>
    </cfRule>
  </conditionalFormatting>
  <conditionalFormatting sqref="E21">
    <cfRule type="cellIs" dxfId="78" priority="6" operator="equal">
      <formula>"Mangler review"</formula>
    </cfRule>
  </conditionalFormatting>
  <conditionalFormatting sqref="E21">
    <cfRule type="cellIs" dxfId="77" priority="5" operator="equal">
      <formula>"Reviewed"</formula>
    </cfRule>
  </conditionalFormatting>
  <conditionalFormatting sqref="B21">
    <cfRule type="cellIs" dxfId="76" priority="1" operator="equal">
      <formula>"Current"</formula>
    </cfRule>
    <cfRule type="cellIs" dxfId="75" priority="2" operator="equal">
      <formula>"Future"</formula>
    </cfRule>
    <cfRule type="cellIs" dxfId="74" priority="3" operator="equal">
      <formula>"Completed"</formula>
    </cfRule>
    <cfRule type="cellIs" dxfId="73" priority="4" operator="equal">
      <formula>"Temp finished"</formula>
    </cfRule>
  </conditionalFormatting>
  <dataValidations count="4">
    <dataValidation type="decimal" allowBlank="1" showInputMessage="1" showErrorMessage="1" sqref="F6:F39" xr:uid="{1F6AFBC8-3953-4E25-BFFF-BEAE66A1F9B2}">
      <formula1>0</formula1>
      <formula2>1000</formula2>
    </dataValidation>
    <dataValidation type="list" allowBlank="1" showInputMessage="1" showErrorMessage="1" sqref="E6:E39" xr:uid="{6E3A4976-4211-428C-A63B-B61A3044E60A}">
      <formula1>"Mangler review, reviewed, N/A,"</formula1>
    </dataValidation>
    <dataValidation type="list" allowBlank="1" showInputMessage="1" showErrorMessage="1" sqref="B6:B39" xr:uid="{1620E6F8-D2F7-4A85-B29A-7DFCA81A1C0D}">
      <formula1>"Current,Temp finished, Future, Completed"</formula1>
    </dataValidation>
    <dataValidation type="list" allowBlank="1" showInputMessage="1" showErrorMessage="1" sqref="D6:D38" xr:uid="{FEB28BD0-FD86-4408-9034-B84E0EE4E4BC}">
      <formula1>"1 - High,2 - Med,3 - Low"</formula1>
    </dataValidation>
  </dataValidations>
  <printOptions horizontalCentered="1"/>
  <pageMargins left="0.7" right="0.7" top="0.75" bottom="0.75" header="0.3" footer="0.3"/>
  <pageSetup scale="62" fitToHeight="0" orientation="portrait" horizontalDpi="1200" verticalDpi="1200" r:id="rId1"/>
  <headerFooter differentFirst="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74FC9-4C9A-47E1-9DB4-9E7F972CED94}">
  <sheetPr codeName="Sheet4">
    <tabColor theme="6"/>
    <pageSetUpPr fitToPage="1"/>
  </sheetPr>
  <dimension ref="A1:I100"/>
  <sheetViews>
    <sheetView showGridLines="0" zoomScale="85" zoomScaleNormal="85" workbookViewId="0">
      <selection activeCell="K19" sqref="K19"/>
    </sheetView>
  </sheetViews>
  <sheetFormatPr defaultColWidth="9" defaultRowHeight="15"/>
  <cols>
    <col min="1" max="1" width="2.375" style="8" customWidth="1"/>
    <col min="2" max="2" width="35.5" style="2" customWidth="1"/>
    <col min="3" max="3" width="6.625" style="2" customWidth="1"/>
    <col min="4" max="4" width="30.625" style="2" customWidth="1"/>
    <col min="5" max="5" width="6.625" style="2" customWidth="1"/>
    <col min="6" max="6" width="30.625" style="2" customWidth="1"/>
    <col min="7" max="7" width="6.625" style="2" customWidth="1"/>
    <col min="8" max="8" width="30.625" style="2" customWidth="1"/>
    <col min="9" max="9" width="2.625" style="2" customWidth="1"/>
    <col min="10" max="16384" width="9" style="2"/>
  </cols>
  <sheetData>
    <row r="1" spans="1:9" ht="50.1" customHeight="1" thickBot="1">
      <c r="A1" s="8" t="s">
        <v>66</v>
      </c>
      <c r="B1" s="9" t="s">
        <v>67</v>
      </c>
      <c r="D1" s="7"/>
      <c r="E1" s="7"/>
      <c r="F1" s="7"/>
      <c r="G1" s="7"/>
      <c r="H1" s="7"/>
    </row>
    <row r="2" spans="1:9" ht="45" customHeight="1" thickTop="1">
      <c r="A2" s="8" t="s">
        <v>68</v>
      </c>
      <c r="B2" s="10" t="s">
        <v>53</v>
      </c>
      <c r="D2" s="3" t="s">
        <v>69</v>
      </c>
      <c r="E2" s="3"/>
      <c r="F2" s="20" t="s">
        <v>70</v>
      </c>
      <c r="G2" s="3"/>
      <c r="H2" s="3" t="s">
        <v>16</v>
      </c>
      <c r="I2" s="4"/>
    </row>
    <row r="3" spans="1:9" ht="30">
      <c r="B3" s="18" t="str" cm="1">
        <f t="array" ref="B3">IFERROR(INDEX(Activity,SMALL(IF(Target=$B$2,ROW(Activity)-MIN(ROW(Activity))+1),ROWS($B$3:B3)))&amp;" "&amp;CHAR(10)&amp;(INDEX(Result,SMALL(IF(Target=$B$2,ROW(Result)-MIN(ROW(Result))+1),ROWS($B$3:B3))))&amp;CHAR(10),"")</f>
        <v/>
      </c>
      <c r="C3" s="23"/>
      <c r="D3" s="19" t="str">
        <f t="array" ref="D3">IFERROR(INDEX(Activity,SMALL(IF(Target=$D$2,ROW(Activity)-MIN(ROW(Activity))+1),ROWS($B$3:B3)))&amp;CHAR(10),"")</f>
        <v/>
      </c>
      <c r="E3" s="19"/>
      <c r="F3" s="19" t="str">
        <f t="array" ref="F3">IFERROR(INDEX(Activity,SMALL(IF(Target=$F$2,ROW(Activity)-MIN(ROW(Activity))+1),ROWS($B$3:B3)))&amp;CHAR(10),"")</f>
        <v/>
      </c>
      <c r="G3" s="19"/>
      <c r="H3" s="19" t="str">
        <f t="array" ref="H3">IFERROR(INDEX(Activity,SMALL(IF(Target=$H$2,ROW(Activity)-MIN(ROW(Activity))+1),ROWS($B$3:B3)))&amp;CHAR(10),"")</f>
        <v xml:space="preserve">View: Login
</v>
      </c>
      <c r="I3" s="4"/>
    </row>
    <row r="4" spans="1:9" ht="30">
      <c r="B4" s="18" t="str">
        <f t="array" ref="B4">IFERROR(INDEX(Activity,SMALL(IF(Target=$B$2,ROW(Activity)-MIN(ROW(Activity))+1),ROWS($B$3:B4)))&amp;" "&amp;CHAR(10)&amp;(INDEX(Result,SMALL(IF(Target=$B$2,ROW(Result)-MIN(ROW(Result))+1),ROWS($B$3:B4))))&amp;CHAR(10),"")</f>
        <v/>
      </c>
      <c r="C4" s="23"/>
      <c r="D4" s="19" t="str">
        <f t="array" ref="D4">IFERROR(INDEX(Activity,SMALL(IF(Target=$D$2,ROW(Activity)-MIN(ROW(Activity))+1),ROWS($B$3:B4)))&amp;CHAR(10),"")</f>
        <v/>
      </c>
      <c r="E4" s="19"/>
      <c r="F4" s="19" t="str">
        <f t="array" ref="F4">IFERROR(INDEX(Activity,SMALL(IF(Target=$F$2,ROW(Activity)-MIN(ROW(Activity))+1),ROWS($B$3:B4)))&amp;CHAR(10),"")</f>
        <v/>
      </c>
      <c r="G4" s="19"/>
      <c r="H4" s="19" t="str">
        <f t="array" ref="H4">IFERROR(INDEX(Activity,SMALL(IF(Target=$H$2,ROW(Activity)-MIN(ROW(Activity))+1),ROWS($B$3:B4)))&amp;CHAR(10),"")</f>
        <v xml:space="preserve">View: Fingerprint scan
</v>
      </c>
      <c r="I4" s="4"/>
    </row>
    <row r="5" spans="1:9" ht="30">
      <c r="B5" s="18" t="str">
        <f t="array" ref="B5">IFERROR(INDEX(Activity,SMALL(IF(Target=$B$2,ROW(Activity)-MIN(ROW(Activity))+1),ROWS($B$3:B5)))&amp;" "&amp;CHAR(10)&amp;(INDEX(Result,SMALL(IF(Target=$B$2,ROW(Result)-MIN(ROW(Result))+1),ROWS($B$3:B5))))&amp;CHAR(10),"")</f>
        <v/>
      </c>
      <c r="C5" s="23"/>
      <c r="D5" s="19" t="str">
        <f t="array" ref="D5">IFERROR(INDEX(Activity,SMALL(IF(Target=$D$2,ROW(Activity)-MIN(ROW(Activity))+1),ROWS($B$3:B5)))&amp;CHAR(10),"")</f>
        <v/>
      </c>
      <c r="E5" s="19"/>
      <c r="F5" s="19" t="str">
        <f t="array" ref="F5">IFERROR(INDEX(Activity,SMALL(IF(Target=$F$2,ROW(Activity)-MIN(ROW(Activity))+1),ROWS($B$3:B5)))&amp;CHAR(10),"")</f>
        <v/>
      </c>
      <c r="G5" s="19"/>
      <c r="H5" s="19" t="str">
        <f t="array" ref="H5">IFERROR(INDEX(Activity,SMALL(IF(Target=$H$2,ROW(Activity)-MIN(ROW(Activity))+1),ROWS($B$3:B5)))&amp;CHAR(10),"")</f>
        <v xml:space="preserve">View: User dashboard
</v>
      </c>
      <c r="I5" s="4"/>
    </row>
    <row r="6" spans="1:9" ht="30">
      <c r="B6" s="18" t="str">
        <f t="array" ref="B6">IFERROR(INDEX(Activity,SMALL(IF(Target=$B$2,ROW(Activity)-MIN(ROW(Activity))+1),ROWS($B$3:B6)))&amp;" "&amp;CHAR(10)&amp;(INDEX(Result,SMALL(IF(Target=$B$2,ROW(Result)-MIN(ROW(Result))+1),ROWS($B$3:B6))))&amp;CHAR(10),"")</f>
        <v/>
      </c>
      <c r="C6" s="23"/>
      <c r="D6" s="19" t="str">
        <f t="array" ref="D6">IFERROR(INDEX(Activity,SMALL(IF(Target=$D$2,ROW(Activity)-MIN(ROW(Activity))+1),ROWS($B$3:B6)))&amp;CHAR(10),"")</f>
        <v/>
      </c>
      <c r="E6" s="19"/>
      <c r="F6" s="19" t="str">
        <f t="array" ref="F6">IFERROR(INDEX(Activity,SMALL(IF(Target=$F$2,ROW(Activity)-MIN(ROW(Activity))+1),ROWS($B$3:B6)))&amp;CHAR(10),"")</f>
        <v/>
      </c>
      <c r="G6" s="19"/>
      <c r="H6" s="19" t="str">
        <f t="array" ref="H6">IFERROR(INDEX(Activity,SMALL(IF(Target=$H$2,ROW(Activity)-MIN(ROW(Activity))+1),ROWS($B$3:B6)))&amp;CHAR(10),"")</f>
        <v xml:space="preserve">View: Find facilities
</v>
      </c>
      <c r="I6" s="4"/>
    </row>
    <row r="7" spans="1:9" ht="30">
      <c r="B7" s="18" t="str">
        <f t="array" ref="B7">IFERROR(INDEX(Activity,SMALL(IF(Target=$B$2,ROW(Activity)-MIN(ROW(Activity))+1),ROWS($B$3:B7)))&amp;" "&amp;CHAR(10)&amp;(INDEX(Result,SMALL(IF(Target=$B$2,ROW(Result)-MIN(ROW(Result))+1),ROWS($B$3:B7))))&amp;CHAR(10),"")</f>
        <v/>
      </c>
      <c r="C7" s="23"/>
      <c r="D7" s="19" t="str">
        <f t="array" ref="D7">IFERROR(INDEX(Activity,SMALL(IF(Target=$D$2,ROW(Activity)-MIN(ROW(Activity))+1),ROWS($B$3:B7)))&amp;CHAR(10),"")</f>
        <v/>
      </c>
      <c r="E7" s="19"/>
      <c r="F7" s="19" t="str">
        <f t="array" ref="F7">IFERROR(INDEX(Activity,SMALL(IF(Target=$F$2,ROW(Activity)-MIN(ROW(Activity))+1),ROWS($B$3:B7)))&amp;CHAR(10),"")</f>
        <v/>
      </c>
      <c r="G7" s="19"/>
      <c r="H7" s="19" t="str">
        <f t="array" ref="H7">IFERROR(INDEX(Activity,SMALL(IF(Target=$H$2,ROW(Activity)-MIN(ROW(Activity))+1),ROWS($B$3:B7)))&amp;CHAR(10),"")</f>
        <v xml:space="preserve">View:Facility status notice
</v>
      </c>
      <c r="I7" s="4"/>
    </row>
    <row r="8" spans="1:9" ht="30">
      <c r="B8" s="18" t="str">
        <f t="array" ref="B8">IFERROR(INDEX(Activity,SMALL(IF(Target=$B$2,ROW(Activity)-MIN(ROW(Activity))+1),ROWS($B$3:B8)))&amp;" "&amp;CHAR(10)&amp;(INDEX(Result,SMALL(IF(Target=$B$2,ROW(Result)-MIN(ROW(Result))+1),ROWS($B$3:B8))))&amp;CHAR(10),"")</f>
        <v/>
      </c>
      <c r="C8" s="23"/>
      <c r="D8" s="19" t="str">
        <f t="array" ref="D8">IFERROR(INDEX(Activity,SMALL(IF(Target=$D$2,ROW(Activity)-MIN(ROW(Activity))+1),ROWS($B$3:B8)))&amp;CHAR(10),"")</f>
        <v/>
      </c>
      <c r="E8" s="19"/>
      <c r="F8" s="19" t="str">
        <f t="array" ref="F8">IFERROR(INDEX(Activity,SMALL(IF(Target=$F$2,ROW(Activity)-MIN(ROW(Activity))+1),ROWS($B$3:B8)))&amp;CHAR(10),"")</f>
        <v/>
      </c>
      <c r="G8" s="19"/>
      <c r="H8" s="19" t="str">
        <f t="array" ref="H8">IFERROR(INDEX(Activity,SMALL(IF(Target=$H$2,ROW(Activity)-MIN(ROW(Activity))+1),ROWS($B$3:B8)))&amp;CHAR(10),"")</f>
        <v xml:space="preserve">Function: Login
</v>
      </c>
      <c r="I8" s="4"/>
    </row>
    <row r="9" spans="1:9" ht="45">
      <c r="B9" s="18" t="str">
        <f t="array" ref="B9">IFERROR(INDEX(Activity,SMALL(IF(Target=$B$2,ROW(Activity)-MIN(ROW(Activity))+1),ROWS($B$3:B9)))&amp;" "&amp;CHAR(10)&amp;(INDEX(Result,SMALL(IF(Target=$B$2,ROW(Result)-MIN(ROW(Result))+1),ROWS($B$3:B9))))&amp;CHAR(10),"")</f>
        <v/>
      </c>
      <c r="C9" s="23"/>
      <c r="D9" s="19" t="str">
        <f t="array" ref="D9">IFERROR(INDEX(Activity,SMALL(IF(Target=$D$2,ROW(Activity)-MIN(ROW(Activity))+1),ROWS($B$3:B9)))&amp;CHAR(10),"")</f>
        <v/>
      </c>
      <c r="E9" s="19"/>
      <c r="F9" s="19" t="str">
        <f t="array" ref="F9">IFERROR(INDEX(Activity,SMALL(IF(Target=$F$2,ROW(Activity)-MIN(ROW(Activity))+1),ROWS($B$3:B9)))&amp;CHAR(10),"")</f>
        <v/>
      </c>
      <c r="G9" s="19"/>
      <c r="H9" s="19" t="str">
        <f t="array" ref="H9">IFERROR(INDEX(Activity,SMALL(IF(Target=$H$2,ROW(Activity)-MIN(ROW(Activity))+1),ROWS($B$3:B9)))&amp;CHAR(10),"")</f>
        <v xml:space="preserve">Function: Open "create user" web page
</v>
      </c>
      <c r="I9" s="4"/>
    </row>
    <row r="10" spans="1:9" ht="30">
      <c r="B10" s="18" t="str">
        <f t="array" ref="B10">IFERROR(INDEX(Activity,SMALL(IF(Target=$B$2,ROW(Activity)-MIN(ROW(Activity))+1),ROWS($B$3:B10)))&amp;" "&amp;CHAR(10)&amp;(INDEX(Result,SMALL(IF(Target=$B$2,ROW(Result)-MIN(ROW(Result))+1),ROWS($B$3:B10))))&amp;CHAR(10),"")</f>
        <v/>
      </c>
      <c r="C10" s="23"/>
      <c r="D10" s="19" t="str">
        <f t="array" ref="D10">IFERROR(INDEX(Activity,SMALL(IF(Target=$D$2,ROW(Activity)-MIN(ROW(Activity))+1),ROWS($B$3:B10)))&amp;CHAR(10),"")</f>
        <v/>
      </c>
      <c r="E10" s="19"/>
      <c r="F10" s="19" t="str">
        <f t="array" ref="F10">IFERROR(INDEX(Activity,SMALL(IF(Target=$F$2,ROW(Activity)-MIN(ROW(Activity))+1),ROWS($B$3:B10)))&amp;CHAR(10),"")</f>
        <v/>
      </c>
      <c r="G10" s="19"/>
      <c r="H10" s="19" t="str">
        <f t="array" ref="H10">IFERROR(INDEX(Activity,SMALL(IF(Target=$H$2,ROW(Activity)-MIN(ROW(Activity))+1),ROWS($B$3:B10)))&amp;CHAR(10),"")</f>
        <v xml:space="preserve">Function: Fingerprint scan
</v>
      </c>
      <c r="I10" s="4"/>
    </row>
    <row r="11" spans="1:9" ht="30">
      <c r="B11" s="18" t="str">
        <f t="array" ref="B11">IFERROR(INDEX(Activity,SMALL(IF(Target=$B$2,ROW(Activity)-MIN(ROW(Activity))+1),ROWS($B$3:B11)))&amp;" "&amp;CHAR(10)&amp;(INDEX(Result,SMALL(IF(Target=$B$2,ROW(Result)-MIN(ROW(Result))+1),ROWS($B$3:B11))))&amp;CHAR(10),"")</f>
        <v/>
      </c>
      <c r="C11" s="23"/>
      <c r="D11" s="19" t="str">
        <f t="array" ref="D11">IFERROR(INDEX(Activity,SMALL(IF(Target=$D$2,ROW(Activity)-MIN(ROW(Activity))+1),ROWS($B$3:B11)))&amp;CHAR(10),"")</f>
        <v/>
      </c>
      <c r="E11" s="19"/>
      <c r="F11" s="19" t="str">
        <f t="array" ref="F11">IFERROR(INDEX(Activity,SMALL(IF(Target=$F$2,ROW(Activity)-MIN(ROW(Activity))+1),ROWS($B$3:B11)))&amp;CHAR(10),"")</f>
        <v/>
      </c>
      <c r="G11" s="19"/>
      <c r="H11" s="19" t="str">
        <f t="array" ref="H11">IFERROR(INDEX(Activity,SMALL(IF(Target=$H$2,ROW(Activity)-MIN(ROW(Activity))+1),ROWS($B$3:B11)))&amp;CHAR(10),"")</f>
        <v xml:space="preserve">Function: Unlock facilities
</v>
      </c>
      <c r="I11" s="4"/>
    </row>
    <row r="12" spans="1:9" ht="30">
      <c r="B12" s="18" t="str">
        <f t="array" ref="B12">IFERROR(INDEX(Activity,SMALL(IF(Target=$B$2,ROW(Activity)-MIN(ROW(Activity))+1),ROWS($B$3:B12)))&amp;" "&amp;CHAR(10)&amp;(INDEX(Result,SMALL(IF(Target=$B$2,ROW(Result)-MIN(ROW(Result))+1),ROWS($B$3:B12))))&amp;CHAR(10),"")</f>
        <v/>
      </c>
      <c r="C12" s="23"/>
      <c r="D12" s="19" t="str">
        <f t="array" ref="D12">IFERROR(INDEX(Activity,SMALL(IF(Target=$D$2,ROW(Activity)-MIN(ROW(Activity))+1),ROWS($B$3:B12)))&amp;CHAR(10),"")</f>
        <v/>
      </c>
      <c r="E12" s="19"/>
      <c r="F12" s="19" t="str">
        <f t="array" ref="F12">IFERROR(INDEX(Activity,SMALL(IF(Target=$F$2,ROW(Activity)-MIN(ROW(Activity))+1),ROWS($B$3:B12)))&amp;CHAR(10),"")</f>
        <v/>
      </c>
      <c r="G12" s="19"/>
      <c r="H12" s="19" t="str">
        <f t="array" ref="H12">IFERROR(INDEX(Activity,SMALL(IF(Target=$H$2,ROW(Activity)-MIN(ROW(Activity))+1),ROWS($B$3:B12)))&amp;CHAR(10),"")</f>
        <v xml:space="preserve">Function: Rest API
</v>
      </c>
      <c r="I12" s="4"/>
    </row>
    <row r="13" spans="1:9" ht="30">
      <c r="B13" s="18" t="str">
        <f t="array" ref="B13">IFERROR(INDEX(Activity,SMALL(IF(Target=$B$2,ROW(Activity)-MIN(ROW(Activity))+1),ROWS($B$3:B13)))&amp;" "&amp;CHAR(10)&amp;(INDEX(Result,SMALL(IF(Target=$B$2,ROW(Result)-MIN(ROW(Result))+1),ROWS($B$3:B13))))&amp;CHAR(10),"")</f>
        <v/>
      </c>
      <c r="C13" s="23"/>
      <c r="D13" s="19" t="str">
        <f t="array" ref="D13">IFERROR(INDEX(Activity,SMALL(IF(Target=$D$2,ROW(Activity)-MIN(ROW(Activity))+1),ROWS($B$3:B13)))&amp;CHAR(10),"")</f>
        <v/>
      </c>
      <c r="E13" s="19"/>
      <c r="F13" s="19" t="str">
        <f t="array" ref="F13">IFERROR(INDEX(Activity,SMALL(IF(Target=$F$2,ROW(Activity)-MIN(ROW(Activity))+1),ROWS($B$3:B13)))&amp;CHAR(10),"")</f>
        <v/>
      </c>
      <c r="G13" s="19"/>
      <c r="H13" s="19" t="str">
        <f t="array" ref="H13">IFERROR(INDEX(Activity,SMALL(IF(Target=$H$2,ROW(Activity)-MIN(ROW(Activity))+1),ROWS($B$3:B13)))&amp;CHAR(10),"")</f>
        <v xml:space="preserve">Function: Find facilities
</v>
      </c>
      <c r="I13" s="4"/>
    </row>
    <row r="14" spans="1:9" ht="30">
      <c r="B14" s="18" t="str">
        <f t="array" ref="B14">IFERROR(INDEX(Activity,SMALL(IF(Target=$B$2,ROW(Activity)-MIN(ROW(Activity))+1),ROWS($B$3:B14)))&amp;" "&amp;CHAR(10)&amp;(INDEX(Result,SMALL(IF(Target=$B$2,ROW(Result)-MIN(ROW(Result))+1),ROWS($B$3:B14))))&amp;CHAR(10),"")</f>
        <v/>
      </c>
      <c r="C14" s="23"/>
      <c r="D14" s="19" t="str">
        <f t="array" ref="D14">IFERROR(INDEX(Activity,SMALL(IF(Target=$D$2,ROW(Activity)-MIN(ROW(Activity))+1),ROWS($B$3:B14)))&amp;CHAR(10),"")</f>
        <v/>
      </c>
      <c r="E14" s="19"/>
      <c r="F14" s="19" t="str">
        <f t="array" ref="F14">IFERROR(INDEX(Activity,SMALL(IF(Target=$F$2,ROW(Activity)-MIN(ROW(Activity))+1),ROWS($B$3:B14)))&amp;CHAR(10),"")</f>
        <v/>
      </c>
      <c r="G14" s="19"/>
      <c r="H14" s="19" t="str">
        <f t="array" ref="H14">IFERROR(INDEX(Activity,SMALL(IF(Target=$H$2,ROW(Activity)-MIN(ROW(Activity))+1),ROWS($B$3:B14)))&amp;CHAR(10),"")</f>
        <v xml:space="preserve">Function: Connect to facilities
</v>
      </c>
      <c r="I14" s="4"/>
    </row>
    <row r="15" spans="1:9" ht="30">
      <c r="B15" s="18" t="str">
        <f t="array" ref="B15">IFERROR(INDEX(Activity,SMALL(IF(Target=$B$2,ROW(Activity)-MIN(ROW(Activity))+1),ROWS($B$3:B15)))&amp;" "&amp;CHAR(10)&amp;(INDEX(Result,SMALL(IF(Target=$B$2,ROW(Result)-MIN(ROW(Result))+1),ROWS($B$3:B15))))&amp;CHAR(10),"")</f>
        <v/>
      </c>
      <c r="C15" s="23"/>
      <c r="D15" s="19" t="str">
        <f t="array" ref="D15">IFERROR(INDEX(Activity,SMALL(IF(Target=$D$2,ROW(Activity)-MIN(ROW(Activity))+1),ROWS($B$3:B15)))&amp;CHAR(10),"")</f>
        <v/>
      </c>
      <c r="E15" s="19"/>
      <c r="F15" s="19" t="str">
        <f t="array" ref="F15">IFERROR(INDEX(Activity,SMALL(IF(Target=$F$2,ROW(Activity)-MIN(ROW(Activity))+1),ROWS($B$3:B15)))&amp;CHAR(10),"")</f>
        <v/>
      </c>
      <c r="G15" s="19"/>
      <c r="H15" s="19" t="str">
        <f t="array" ref="H15">IFERROR(INDEX(Activity,SMALL(IF(Target=$H$2,ROW(Activity)-MIN(ROW(Activity))+1),ROWS($B$3:B15)))&amp;CHAR(10),"")</f>
        <v xml:space="preserve">Redirect: Find facilities
</v>
      </c>
      <c r="I15" s="4"/>
    </row>
    <row r="16" spans="1:9">
      <c r="B16" s="18" t="str">
        <f t="array" ref="B16">IFERROR(INDEX(Activity,SMALL(IF(Target=$B$2,ROW(Activity)-MIN(ROW(Activity))+1),ROWS($B$3:B16)))&amp;" "&amp;CHAR(10)&amp;(INDEX(Result,SMALL(IF(Target=$B$2,ROW(Result)-MIN(ROW(Result))+1),ROWS($B$3:B16))))&amp;CHAR(10),"")</f>
        <v/>
      </c>
      <c r="C16" s="23"/>
      <c r="D16" s="19" t="str">
        <f t="array" ref="D16">IFERROR(INDEX(Activity,SMALL(IF(Target=$D$2,ROW(Activity)-MIN(ROW(Activity))+1),ROWS($B$3:B16)))&amp;CHAR(10),"")</f>
        <v/>
      </c>
      <c r="E16" s="19"/>
      <c r="F16" s="19" t="str">
        <f t="array" ref="F16">IFERROR(INDEX(Activity,SMALL(IF(Target=$F$2,ROW(Activity)-MIN(ROW(Activity))+1),ROWS($B$3:B16)))&amp;CHAR(10),"")</f>
        <v/>
      </c>
      <c r="G16" s="19"/>
      <c r="H16" s="19" t="str">
        <f t="array" ref="H16">IFERROR(INDEX(Activity,SMALL(IF(Target=$H$2,ROW(Activity)-MIN(ROW(Activity))+1),ROWS($B$3:B16)))&amp;CHAR(10),"")</f>
        <v/>
      </c>
      <c r="I16" s="4"/>
    </row>
    <row r="17" spans="1:9">
      <c r="B17" s="18" t="str">
        <f t="array" ref="B17">IFERROR(INDEX(Activity,SMALL(IF(Target=$B$2,ROW(Activity)-MIN(ROW(Activity))+1),ROWS($B$3:B17)))&amp;" "&amp;CHAR(10)&amp;(INDEX(Result,SMALL(IF(Target=$B$2,ROW(Result)-MIN(ROW(Result))+1),ROWS($B$3:B17))))&amp;CHAR(10),"")</f>
        <v/>
      </c>
      <c r="C17" s="23"/>
      <c r="D17" s="19" t="str">
        <f t="array" ref="D17">IFERROR(INDEX(Activity,SMALL(IF(Target=$D$2,ROW(Activity)-MIN(ROW(Activity))+1),ROWS($B$3:B17)))&amp;CHAR(10),"")</f>
        <v/>
      </c>
      <c r="E17" s="19"/>
      <c r="F17" s="19" t="str">
        <f t="array" ref="F17">IFERROR(INDEX(Activity,SMALL(IF(Target=$F$2,ROW(Activity)-MIN(ROW(Activity))+1),ROWS($B$3:B17)))&amp;CHAR(10),"")</f>
        <v/>
      </c>
      <c r="G17" s="19"/>
      <c r="H17" s="19" t="str">
        <f t="array" ref="H17">IFERROR(INDEX(Activity,SMALL(IF(Target=$H$2,ROW(Activity)-MIN(ROW(Activity))+1),ROWS($B$3:B17)))&amp;CHAR(10),"")</f>
        <v/>
      </c>
      <c r="I17" s="4"/>
    </row>
    <row r="18" spans="1:9">
      <c r="B18" s="18" t="str">
        <f t="array" ref="B18">IFERROR(INDEX(Activity,SMALL(IF(Target=$B$2,ROW(Activity)-MIN(ROW(Activity))+1),ROWS($B$3:B18)))&amp;" "&amp;CHAR(10)&amp;(INDEX(Result,SMALL(IF(Target=$B$2,ROW(Result)-MIN(ROW(Result))+1),ROWS($B$3:B18))))&amp;CHAR(10),"")</f>
        <v/>
      </c>
      <c r="C18" s="23"/>
      <c r="D18" s="19" t="str">
        <f t="array" ref="D18">IFERROR(INDEX(Activity,SMALL(IF(Target=$D$2,ROW(Activity)-MIN(ROW(Activity))+1),ROWS($B$3:B18)))&amp;CHAR(10),"")</f>
        <v/>
      </c>
      <c r="E18" s="19"/>
      <c r="F18" s="19" t="str">
        <f t="array" ref="F18">IFERROR(INDEX(Activity,SMALL(IF(Target=$F$2,ROW(Activity)-MIN(ROW(Activity))+1),ROWS($B$3:B18)))&amp;CHAR(10),"")</f>
        <v/>
      </c>
      <c r="G18" s="19"/>
      <c r="H18" s="19" t="str">
        <f t="array" ref="H18">IFERROR(INDEX(Activity,SMALL(IF(Target=$H$2,ROW(Activity)-MIN(ROW(Activity))+1),ROWS($B$3:B18)))&amp;CHAR(10),"")</f>
        <v/>
      </c>
      <c r="I18" s="4"/>
    </row>
    <row r="19" spans="1:9">
      <c r="B19" s="18" t="str">
        <f t="array" ref="B19">IFERROR(INDEX(Activity,SMALL(IF(Target=$B$2,ROW(Activity)-MIN(ROW(Activity))+1),ROWS($B$3:B19)))&amp;" "&amp;CHAR(10)&amp;(INDEX(Result,SMALL(IF(Target=$B$2,ROW(Result)-MIN(ROW(Result))+1),ROWS($B$3:B19))))&amp;CHAR(10),"")</f>
        <v/>
      </c>
      <c r="C19" s="23"/>
      <c r="D19" s="19" t="str">
        <f t="array" ref="D19">IFERROR(INDEX(Activity,SMALL(IF(Target=$D$2,ROW(Activity)-MIN(ROW(Activity))+1),ROWS($B$3:B19)))&amp;CHAR(10),"")</f>
        <v/>
      </c>
      <c r="E19" s="19"/>
      <c r="F19" s="19" t="str">
        <f t="array" ref="F19">IFERROR(INDEX(Activity,SMALL(IF(Target=$F$2,ROW(Activity)-MIN(ROW(Activity))+1),ROWS($B$3:B19)))&amp;CHAR(10),"")</f>
        <v/>
      </c>
      <c r="G19" s="19"/>
      <c r="H19" s="19" t="str">
        <f t="array" ref="H19">IFERROR(INDEX(Activity,SMALL(IF(Target=$H$2,ROW(Activity)-MIN(ROW(Activity))+1),ROWS($B$3:B19)))&amp;CHAR(10),"")</f>
        <v/>
      </c>
      <c r="I19" s="4"/>
    </row>
    <row r="20" spans="1:9">
      <c r="B20" s="18" t="str">
        <f t="array" ref="B20">IFERROR(INDEX(Activity,SMALL(IF(Target=$B$2,ROW(Activity)-MIN(ROW(Activity))+1),ROWS($B$3:B20)))&amp;" "&amp;CHAR(10)&amp;(INDEX(Result,SMALL(IF(Target=$B$2,ROW(Result)-MIN(ROW(Result))+1),ROWS($B$3:B20))))&amp;CHAR(10),"")</f>
        <v/>
      </c>
      <c r="C20" s="23"/>
      <c r="D20" s="19" t="str">
        <f t="array" ref="D20">IFERROR(INDEX(Activity,SMALL(IF(Target=$D$2,ROW(Activity)-MIN(ROW(Activity))+1),ROWS($B$3:B20)))&amp;CHAR(10),"")</f>
        <v/>
      </c>
      <c r="E20" s="19"/>
      <c r="F20" s="19" t="str">
        <f t="array" ref="F20">IFERROR(INDEX(Activity,SMALL(IF(Target=$F$2,ROW(Activity)-MIN(ROW(Activity))+1),ROWS($B$3:B20)))&amp;CHAR(10),"")</f>
        <v/>
      </c>
      <c r="G20" s="19"/>
      <c r="H20" s="19" t="str">
        <f t="array" ref="H20">IFERROR(INDEX(Activity,SMALL(IF(Target=$H$2,ROW(Activity)-MIN(ROW(Activity))+1),ROWS($B$3:B20)))&amp;CHAR(10),"")</f>
        <v/>
      </c>
      <c r="I20" s="4"/>
    </row>
    <row r="21" spans="1:9">
      <c r="A21" s="2"/>
      <c r="B21" s="18" t="str">
        <f t="array" ref="B21">IFERROR(INDEX(Activity,SMALL(IF(Target=$B$2,ROW(Activity)-MIN(ROW(Activity))+1),ROWS($B$3:B21)))&amp;" "&amp;CHAR(10)&amp;(INDEX(Result,SMALL(IF(Target=$B$2,ROW(Result)-MIN(ROW(Result))+1),ROWS($B$3:B21))))&amp;CHAR(10),"")</f>
        <v/>
      </c>
      <c r="C21" s="23"/>
      <c r="D21" s="19" t="str">
        <f t="array" ref="D21">IFERROR(INDEX(Activity,SMALL(IF(Target=$D$2,ROW(Activity)-MIN(ROW(Activity))+1),ROWS($B$3:B21)))&amp;CHAR(10),"")</f>
        <v/>
      </c>
      <c r="E21" s="23"/>
      <c r="F21" s="19" t="str">
        <f t="array" ref="F21">IFERROR(INDEX(Activity,SMALL(IF(Target=$F$2,ROW(Activity)-MIN(ROW(Activity))+1),ROWS($B$3:B21)))&amp;CHAR(10),"")</f>
        <v/>
      </c>
      <c r="G21" s="23"/>
      <c r="H21" s="19" t="str">
        <f t="array" ref="H21">IFERROR(INDEX(Activity,SMALL(IF(Target=$H$2,ROW(Activity)-MIN(ROW(Activity))+1),ROWS($B$3:B21)))&amp;CHAR(10),"")</f>
        <v/>
      </c>
    </row>
    <row r="22" spans="1:9">
      <c r="B22" s="18" t="str">
        <f t="array" ref="B22">IFERROR(INDEX(Activity,SMALL(IF(Target=$B$2,ROW(Activity)-MIN(ROW(Activity))+1),ROWS($B$3:B22)))&amp;" "&amp;CHAR(10)&amp;(INDEX(Result,SMALL(IF(Target=$B$2,ROW(Result)-MIN(ROW(Result))+1),ROWS($B$3:B22))))&amp;CHAR(10),"")</f>
        <v/>
      </c>
      <c r="C22" s="23"/>
      <c r="D22" s="19" t="str">
        <f t="array" ref="D22">IFERROR(INDEX(Activity,SMALL(IF(Target=$D$2,ROW(Activity)-MIN(ROW(Activity))+1),ROWS($B$3:B22)))&amp;CHAR(10),"")</f>
        <v/>
      </c>
      <c r="E22" s="23"/>
      <c r="F22" s="19" t="str">
        <f t="array" ref="F22">IFERROR(INDEX(Activity,SMALL(IF(Target=$F$2,ROW(Activity)-MIN(ROW(Activity))+1),ROWS($B$3:B22)))&amp;CHAR(10),"")</f>
        <v/>
      </c>
      <c r="G22" s="23"/>
      <c r="H22" s="19" t="str">
        <f t="array" ref="H22">IFERROR(INDEX(Activity,SMALL(IF(Target=$H$2,ROW(Activity)-MIN(ROW(Activity))+1),ROWS($B$3:B22)))&amp;CHAR(10),"")</f>
        <v/>
      </c>
    </row>
    <row r="23" spans="1:9">
      <c r="B23" s="18" t="str">
        <f t="array" ref="B23">IFERROR(INDEX(Activity,SMALL(IF(Target=$B$2,ROW(Activity)-MIN(ROW(Activity))+1),ROWS($B$3:B23)))&amp;" "&amp;CHAR(10)&amp;(INDEX(Result,SMALL(IF(Target=$B$2,ROW(Result)-MIN(ROW(Result))+1),ROWS($B$3:B23))))&amp;CHAR(10),"")</f>
        <v/>
      </c>
      <c r="C23" s="23"/>
      <c r="D23" s="19" t="str">
        <f t="array" ref="D23">IFERROR(INDEX(Activity,SMALL(IF(Target=$D$2,ROW(Activity)-MIN(ROW(Activity))+1),ROWS($B$3:B23)))&amp;CHAR(10),"")</f>
        <v/>
      </c>
      <c r="E23" s="23"/>
      <c r="F23" s="19" t="str">
        <f t="array" ref="F23">IFERROR(INDEX(Activity,SMALL(IF(Target=$F$2,ROW(Activity)-MIN(ROW(Activity))+1),ROWS($B$3:B23)))&amp;CHAR(10),"")</f>
        <v/>
      </c>
      <c r="G23" s="23"/>
      <c r="H23" s="19" t="str">
        <f t="array" ref="H23">IFERROR(INDEX(Activity,SMALL(IF(Target=$H$2,ROW(Activity)-MIN(ROW(Activity))+1),ROWS($B$3:B23)))&amp;CHAR(10),"")</f>
        <v/>
      </c>
    </row>
    <row r="24" spans="1:9">
      <c r="B24" s="18" t="str">
        <f t="array" ref="B24">IFERROR(INDEX(Activity,SMALL(IF(Target=$B$2,ROW(Activity)-MIN(ROW(Activity))+1),ROWS($B$3:B24)))&amp;" "&amp;CHAR(10)&amp;(INDEX(Result,SMALL(IF(Target=$B$2,ROW(Result)-MIN(ROW(Result))+1),ROWS($B$3:B24))))&amp;CHAR(10),"")</f>
        <v/>
      </c>
      <c r="C24" s="23"/>
      <c r="D24" s="19" t="str">
        <f t="array" ref="D24">IFERROR(INDEX(Activity,SMALL(IF(Target=$D$2,ROW(Activity)-MIN(ROW(Activity))+1),ROWS($B$3:B24)))&amp;CHAR(10),"")</f>
        <v/>
      </c>
      <c r="E24" s="23"/>
      <c r="F24" s="19" t="str">
        <f t="array" ref="F24">IFERROR(INDEX(Activity,SMALL(IF(Target=$F$2,ROW(Activity)-MIN(ROW(Activity))+1),ROWS($B$3:B24)))&amp;CHAR(10),"")</f>
        <v/>
      </c>
      <c r="G24" s="23"/>
      <c r="H24" s="19" t="str">
        <f t="array" ref="H24">IFERROR(INDEX(Activity,SMALL(IF(Target=$H$2,ROW(Activity)-MIN(ROW(Activity))+1),ROWS($B$3:B24)))&amp;CHAR(10),"")</f>
        <v/>
      </c>
    </row>
    <row r="25" spans="1:9">
      <c r="B25" s="18" t="str">
        <f t="array" ref="B25">IFERROR(INDEX(Activity,SMALL(IF(Target=$B$2,ROW(Activity)-MIN(ROW(Activity))+1),ROWS($B$3:B25)))&amp;" "&amp;CHAR(10)&amp;(INDEX(Result,SMALL(IF(Target=$B$2,ROW(Result)-MIN(ROW(Result))+1),ROWS($B$3:B25))))&amp;CHAR(10),"")</f>
        <v/>
      </c>
      <c r="C25" s="23"/>
      <c r="D25" s="19" t="str">
        <f t="array" ref="D25">IFERROR(INDEX(Activity,SMALL(IF(Target=$D$2,ROW(Activity)-MIN(ROW(Activity))+1),ROWS($B$3:B25)))&amp;CHAR(10),"")</f>
        <v/>
      </c>
      <c r="E25" s="23"/>
      <c r="F25" s="19" t="str">
        <f t="array" ref="F25">IFERROR(INDEX(Activity,SMALL(IF(Target=$F$2,ROW(Activity)-MIN(ROW(Activity))+1),ROWS($B$3:B25)))&amp;CHAR(10),"")</f>
        <v/>
      </c>
      <c r="G25" s="23"/>
      <c r="H25" s="19" t="str">
        <f t="array" ref="H25">IFERROR(INDEX(Activity,SMALL(IF(Target=$H$2,ROW(Activity)-MIN(ROW(Activity))+1),ROWS($B$3:B25)))&amp;CHAR(10),"")</f>
        <v/>
      </c>
    </row>
    <row r="26" spans="1:9">
      <c r="B26" s="18" t="str">
        <f t="array" ref="B26">IFERROR(INDEX(Activity,SMALL(IF(Target=$B$2,ROW(Activity)-MIN(ROW(Activity))+1),ROWS($B$3:B26)))&amp;" "&amp;CHAR(10)&amp;(INDEX(Result,SMALL(IF(Target=$B$2,ROW(Result)-MIN(ROW(Result))+1),ROWS($B$3:B26))))&amp;CHAR(10),"")</f>
        <v/>
      </c>
      <c r="C26" s="23"/>
      <c r="D26" s="19" t="str">
        <f t="array" ref="D26">IFERROR(INDEX(Activity,SMALL(IF(Target=$D$2,ROW(Activity)-MIN(ROW(Activity))+1),ROWS($B$3:B26)))&amp;CHAR(10),"")</f>
        <v/>
      </c>
      <c r="E26" s="23"/>
      <c r="F26" s="19" t="str">
        <f t="array" ref="F26">IFERROR(INDEX(Activity,SMALL(IF(Target=$F$2,ROW(Activity)-MIN(ROW(Activity))+1),ROWS($B$3:B26)))&amp;CHAR(10),"")</f>
        <v/>
      </c>
      <c r="G26" s="23"/>
      <c r="H26" s="19" t="str">
        <f t="array" ref="H26">IFERROR(INDEX(Activity,SMALL(IF(Target=$H$2,ROW(Activity)-MIN(ROW(Activity))+1),ROWS($B$3:B26)))&amp;CHAR(10),"")</f>
        <v/>
      </c>
    </row>
    <row r="27" spans="1:9">
      <c r="B27" s="18" t="str">
        <f t="array" ref="B27">IFERROR(INDEX(Activity,SMALL(IF(Target=$B$2,ROW(Activity)-MIN(ROW(Activity))+1),ROWS($B$3:B27)))&amp;" "&amp;CHAR(10)&amp;(INDEX(Result,SMALL(IF(Target=$B$2,ROW(Result)-MIN(ROW(Result))+1),ROWS($B$3:B27))))&amp;CHAR(10),"")</f>
        <v/>
      </c>
      <c r="C27" s="23"/>
      <c r="D27" s="19" t="str">
        <f t="array" ref="D27">IFERROR(INDEX(Activity,SMALL(IF(Target=$D$2,ROW(Activity)-MIN(ROW(Activity))+1),ROWS($B$3:B27)))&amp;CHAR(10),"")</f>
        <v/>
      </c>
      <c r="E27" s="23"/>
      <c r="F27" s="19" t="str">
        <f t="array" ref="F27">IFERROR(INDEX(Activity,SMALL(IF(Target=$F$2,ROW(Activity)-MIN(ROW(Activity))+1),ROWS($B$3:B27)))&amp;CHAR(10),"")</f>
        <v/>
      </c>
      <c r="G27" s="23"/>
      <c r="H27" s="19" t="str">
        <f t="array" ref="H27">IFERROR(INDEX(Activity,SMALL(IF(Target=$H$2,ROW(Activity)-MIN(ROW(Activity))+1),ROWS($B$3:B27)))&amp;CHAR(10),"")</f>
        <v/>
      </c>
    </row>
    <row r="28" spans="1:9">
      <c r="B28" s="18" t="str">
        <f t="array" ref="B28">IFERROR(INDEX(Activity,SMALL(IF(Target=$B$2,ROW(Activity)-MIN(ROW(Activity))+1),ROWS($B$3:B28)))&amp;" "&amp;CHAR(10)&amp;(INDEX(Result,SMALL(IF(Target=$B$2,ROW(Result)-MIN(ROW(Result))+1),ROWS($B$3:B28))))&amp;CHAR(10),"")</f>
        <v/>
      </c>
      <c r="C28" s="23"/>
      <c r="D28" s="19" t="str">
        <f t="array" ref="D28">IFERROR(INDEX(Activity,SMALL(IF(Target=$D$2,ROW(Activity)-MIN(ROW(Activity))+1),ROWS($B$3:B28)))&amp;CHAR(10),"")</f>
        <v/>
      </c>
      <c r="E28" s="23"/>
      <c r="F28" s="19" t="str">
        <f t="array" ref="F28">IFERROR(INDEX(Activity,SMALL(IF(Target=$F$2,ROW(Activity)-MIN(ROW(Activity))+1),ROWS($B$3:B28)))&amp;CHAR(10),"")</f>
        <v/>
      </c>
      <c r="G28" s="23"/>
      <c r="H28" s="19" t="str">
        <f t="array" ref="H28">IFERROR(INDEX(Activity,SMALL(IF(Target=$H$2,ROW(Activity)-MIN(ROW(Activity))+1),ROWS($B$3:B28)))&amp;CHAR(10),"")</f>
        <v/>
      </c>
    </row>
    <row r="29" spans="1:9">
      <c r="B29" s="18" t="str">
        <f t="array" ref="B29">IFERROR(INDEX(Activity,SMALL(IF(Target=$B$2,ROW(Activity)-MIN(ROW(Activity))+1),ROWS($B$3:B29)))&amp;" "&amp;CHAR(10)&amp;(INDEX(Result,SMALL(IF(Target=$B$2,ROW(Result)-MIN(ROW(Result))+1),ROWS($B$3:B29))))&amp;CHAR(10),"")</f>
        <v/>
      </c>
      <c r="C29" s="23"/>
      <c r="D29" s="19" t="str">
        <f t="array" ref="D29">IFERROR(INDEX(Activity,SMALL(IF(Target=$D$2,ROW(Activity)-MIN(ROW(Activity))+1),ROWS($B$3:B29)))&amp;CHAR(10),"")</f>
        <v/>
      </c>
      <c r="E29" s="23"/>
      <c r="F29" s="19" t="str">
        <f t="array" ref="F29">IFERROR(INDEX(Activity,SMALL(IF(Target=$F$2,ROW(Activity)-MIN(ROW(Activity))+1),ROWS($B$3:B29)))&amp;CHAR(10),"")</f>
        <v/>
      </c>
      <c r="G29" s="23"/>
      <c r="H29" s="19" t="str">
        <f t="array" ref="H29">IFERROR(INDEX(Activity,SMALL(IF(Target=$H$2,ROW(Activity)-MIN(ROW(Activity))+1),ROWS($B$3:B29)))&amp;CHAR(10),"")</f>
        <v/>
      </c>
    </row>
    <row r="30" spans="1:9">
      <c r="B30" s="18" t="str">
        <f t="array" ref="B30">IFERROR(INDEX(Activity,SMALL(IF(Target=$B$2,ROW(Activity)-MIN(ROW(Activity))+1),ROWS($B$3:B30)))&amp;" "&amp;CHAR(10)&amp;(INDEX(Result,SMALL(IF(Target=$B$2,ROW(Result)-MIN(ROW(Result))+1),ROWS($B$3:B30))))&amp;CHAR(10),"")</f>
        <v/>
      </c>
      <c r="C30" s="23"/>
      <c r="D30" s="19" t="str">
        <f t="array" ref="D30">IFERROR(INDEX(Activity,SMALL(IF(Target=$D$2,ROW(Activity)-MIN(ROW(Activity))+1),ROWS($B$3:B30)))&amp;CHAR(10),"")</f>
        <v/>
      </c>
      <c r="E30" s="23"/>
      <c r="F30" s="19" t="str">
        <f t="array" ref="F30">IFERROR(INDEX(Activity,SMALL(IF(Target=$F$2,ROW(Activity)-MIN(ROW(Activity))+1),ROWS($B$3:B30)))&amp;CHAR(10),"")</f>
        <v/>
      </c>
      <c r="G30" s="23"/>
      <c r="H30" s="19" t="str">
        <f t="array" ref="H30">IFERROR(INDEX(Activity,SMALL(IF(Target=$H$2,ROW(Activity)-MIN(ROW(Activity))+1),ROWS($B$3:B30)))&amp;CHAR(10),"")</f>
        <v/>
      </c>
    </row>
    <row r="31" spans="1:9">
      <c r="B31" s="18" t="str">
        <f t="array" ref="B31">IFERROR(INDEX(Activity,SMALL(IF(Target=$B$2,ROW(Activity)-MIN(ROW(Activity))+1),ROWS($B$3:B31)))&amp;" "&amp;CHAR(10)&amp;(INDEX(Result,SMALL(IF(Target=$B$2,ROW(Result)-MIN(ROW(Result))+1),ROWS($B$3:B31))))&amp;CHAR(10),"")</f>
        <v/>
      </c>
      <c r="C31" s="23"/>
      <c r="D31" s="19" t="str">
        <f t="array" ref="D31">IFERROR(INDEX(Activity,SMALL(IF(Target=$D$2,ROW(Activity)-MIN(ROW(Activity))+1),ROWS($B$3:B31)))&amp;CHAR(10),"")</f>
        <v/>
      </c>
      <c r="E31" s="23"/>
      <c r="F31" s="19" t="str">
        <f t="array" ref="F31">IFERROR(INDEX(Activity,SMALL(IF(Target=$F$2,ROW(Activity)-MIN(ROW(Activity))+1),ROWS($B$3:B31)))&amp;CHAR(10),"")</f>
        <v/>
      </c>
      <c r="G31" s="23"/>
      <c r="H31" s="19" t="str">
        <f t="array" ref="H31">IFERROR(INDEX(Activity,SMALL(IF(Target=$H$2,ROW(Activity)-MIN(ROW(Activity))+1),ROWS($B$3:B31)))&amp;CHAR(10),"")</f>
        <v/>
      </c>
    </row>
    <row r="32" spans="1:9">
      <c r="B32" s="18" t="str">
        <f t="array" ref="B32">IFERROR(INDEX(Activity,SMALL(IF(Target=$B$2,ROW(Activity)-MIN(ROW(Activity))+1),ROWS($B$3:B32)))&amp;" "&amp;CHAR(10)&amp;(INDEX(Result,SMALL(IF(Target=$B$2,ROW(Result)-MIN(ROW(Result))+1),ROWS($B$3:B32))))&amp;CHAR(10),"")</f>
        <v/>
      </c>
      <c r="C32" s="23"/>
      <c r="D32" s="19" t="str">
        <f t="array" ref="D32">IFERROR(INDEX(Activity,SMALL(IF(Target=$D$2,ROW(Activity)-MIN(ROW(Activity))+1),ROWS($B$3:B32)))&amp;CHAR(10),"")</f>
        <v/>
      </c>
      <c r="E32" s="23"/>
      <c r="F32" s="19" t="str">
        <f t="array" ref="F32">IFERROR(INDEX(Activity,SMALL(IF(Target=$F$2,ROW(Activity)-MIN(ROW(Activity))+1),ROWS($B$3:B32)))&amp;CHAR(10),"")</f>
        <v/>
      </c>
      <c r="G32" s="23"/>
      <c r="H32" s="19" t="str">
        <f t="array" ref="H32">IFERROR(INDEX(Activity,SMALL(IF(Target=$H$2,ROW(Activity)-MIN(ROW(Activity))+1),ROWS($B$3:B32)))&amp;CHAR(10),"")</f>
        <v/>
      </c>
    </row>
    <row r="33" spans="2:8">
      <c r="B33" s="18" t="str">
        <f t="array" ref="B33">IFERROR(INDEX(Activity,SMALL(IF(Target=$B$2,ROW(Activity)-MIN(ROW(Activity))+1),ROWS($B$3:B33)))&amp;" "&amp;CHAR(10)&amp;(INDEX(Result,SMALL(IF(Target=$B$2,ROW(Result)-MIN(ROW(Result))+1),ROWS($B$3:B33))))&amp;CHAR(10),"")</f>
        <v/>
      </c>
      <c r="C33" s="23"/>
      <c r="D33" s="19" t="str">
        <f t="array" ref="D33">IFERROR(INDEX(Activity,SMALL(IF(Target=$D$2,ROW(Activity)-MIN(ROW(Activity))+1),ROWS($B$3:B33)))&amp;CHAR(10),"")</f>
        <v/>
      </c>
      <c r="E33" s="23"/>
      <c r="F33" s="19" t="str">
        <f t="array" ref="F33">IFERROR(INDEX(Activity,SMALL(IF(Target=$F$2,ROW(Activity)-MIN(ROW(Activity))+1),ROWS($B$3:B33)))&amp;CHAR(10),"")</f>
        <v/>
      </c>
      <c r="G33" s="23"/>
      <c r="H33" s="19" t="str">
        <f t="array" ref="H33">IFERROR(INDEX(Activity,SMALL(IF(Target=$H$2,ROW(Activity)-MIN(ROW(Activity))+1),ROWS($B$3:B33)))&amp;CHAR(10),"")</f>
        <v/>
      </c>
    </row>
    <row r="34" spans="2:8">
      <c r="B34" s="18" t="str">
        <f t="array" ref="B34">IFERROR(INDEX(Activity,SMALL(IF(Target=$B$2,ROW(Activity)-MIN(ROW(Activity))+1),ROWS($B$3:B34)))&amp;" "&amp;CHAR(10)&amp;(INDEX(Result,SMALL(IF(Target=$B$2,ROW(Result)-MIN(ROW(Result))+1),ROWS($B$3:B34))))&amp;CHAR(10),"")</f>
        <v/>
      </c>
      <c r="C34" s="23"/>
      <c r="D34" s="19" t="str">
        <f t="array" ref="D34">IFERROR(INDEX(Activity,SMALL(IF(Target=$D$2,ROW(Activity)-MIN(ROW(Activity))+1),ROWS($B$3:B34)))&amp;CHAR(10),"")</f>
        <v/>
      </c>
      <c r="E34" s="23"/>
      <c r="F34" s="19" t="str">
        <f t="array" ref="F34">IFERROR(INDEX(Activity,SMALL(IF(Target=$F$2,ROW(Activity)-MIN(ROW(Activity))+1),ROWS($B$3:B34)))&amp;CHAR(10),"")</f>
        <v/>
      </c>
      <c r="G34" s="23"/>
      <c r="H34" s="19" t="str">
        <f t="array" ref="H34">IFERROR(INDEX(Activity,SMALL(IF(Target=$H$2,ROW(Activity)-MIN(ROW(Activity))+1),ROWS($B$3:B34)))&amp;CHAR(10),"")</f>
        <v/>
      </c>
    </row>
    <row r="35" spans="2:8">
      <c r="B35" s="18" t="str">
        <f t="array" ref="B35">IFERROR(INDEX(Activity,SMALL(IF(Target=$B$2,ROW(Activity)-MIN(ROW(Activity))+1),ROWS($B$3:B35)))&amp;" "&amp;CHAR(10)&amp;(INDEX(Result,SMALL(IF(Target=$B$2,ROW(Result)-MIN(ROW(Result))+1),ROWS($B$3:B35))))&amp;CHAR(10),"")</f>
        <v/>
      </c>
      <c r="C35" s="23"/>
      <c r="D35" s="19" t="str">
        <f t="array" ref="D35">IFERROR(INDEX(Activity,SMALL(IF(Target=$D$2,ROW(Activity)-MIN(ROW(Activity))+1),ROWS($B$3:B35)))&amp;CHAR(10),"")</f>
        <v/>
      </c>
      <c r="E35" s="23"/>
      <c r="F35" s="19" t="str">
        <f t="array" ref="F35">IFERROR(INDEX(Activity,SMALL(IF(Target=$F$2,ROW(Activity)-MIN(ROW(Activity))+1),ROWS($B$3:B35)))&amp;CHAR(10),"")</f>
        <v/>
      </c>
      <c r="G35" s="23"/>
      <c r="H35" s="19" t="str">
        <f t="array" ref="H35">IFERROR(INDEX(Activity,SMALL(IF(Target=$H$2,ROW(Activity)-MIN(ROW(Activity))+1),ROWS($B$3:B35)))&amp;CHAR(10),"")</f>
        <v/>
      </c>
    </row>
    <row r="36" spans="2:8">
      <c r="B36" s="18" t="str">
        <f t="array" ref="B36">IFERROR(INDEX(Activity,SMALL(IF(Target=$B$2,ROW(Activity)-MIN(ROW(Activity))+1),ROWS($B$3:B36)))&amp;" "&amp;CHAR(10)&amp;(INDEX(Result,SMALL(IF(Target=$B$2,ROW(Result)-MIN(ROW(Result))+1),ROWS($B$3:B36))))&amp;CHAR(10),"")</f>
        <v/>
      </c>
      <c r="C36" s="23"/>
      <c r="D36" s="19" t="str">
        <f t="array" ref="D36">IFERROR(INDEX(Activity,SMALL(IF(Target=$D$2,ROW(Activity)-MIN(ROW(Activity))+1),ROWS($B$3:B36)))&amp;CHAR(10),"")</f>
        <v/>
      </c>
      <c r="E36" s="23"/>
      <c r="F36" s="19" t="str">
        <f t="array" ref="F36">IFERROR(INDEX(Activity,SMALL(IF(Target=$F$2,ROW(Activity)-MIN(ROW(Activity))+1),ROWS($B$3:B36)))&amp;CHAR(10),"")</f>
        <v/>
      </c>
      <c r="G36" s="23"/>
      <c r="H36" s="19" t="str">
        <f t="array" ref="H36">IFERROR(INDEX(Activity,SMALL(IF(Target=$H$2,ROW(Activity)-MIN(ROW(Activity))+1),ROWS($B$3:B36)))&amp;CHAR(10),"")</f>
        <v/>
      </c>
    </row>
    <row r="37" spans="2:8">
      <c r="B37" s="18" t="str">
        <f t="array" ref="B37">IFERROR(INDEX(Activity,SMALL(IF(Target=$B$2,ROW(Activity)-MIN(ROW(Activity))+1),ROWS($B$3:B37)))&amp;" "&amp;CHAR(10)&amp;(INDEX(Result,SMALL(IF(Target=$B$2,ROW(Result)-MIN(ROW(Result))+1),ROWS($B$3:B37))))&amp;CHAR(10),"")</f>
        <v/>
      </c>
      <c r="C37" s="23"/>
      <c r="D37" s="19" t="str">
        <f t="array" ref="D37">IFERROR(INDEX(Activity,SMALL(IF(Target=$D$2,ROW(Activity)-MIN(ROW(Activity))+1),ROWS($B$3:B37)))&amp;CHAR(10),"")</f>
        <v/>
      </c>
      <c r="E37" s="23"/>
      <c r="F37" s="19" t="str">
        <f t="array" ref="F37">IFERROR(INDEX(Activity,SMALL(IF(Target=$F$2,ROW(Activity)-MIN(ROW(Activity))+1),ROWS($B$3:B37)))&amp;CHAR(10),"")</f>
        <v/>
      </c>
      <c r="G37" s="23"/>
      <c r="H37" s="19" t="str">
        <f t="array" ref="H37">IFERROR(INDEX(Activity,SMALL(IF(Target=$H$2,ROW(Activity)-MIN(ROW(Activity))+1),ROWS($B$3:B37)))&amp;CHAR(10),"")</f>
        <v/>
      </c>
    </row>
    <row r="38" spans="2:8">
      <c r="B38" s="18" t="str">
        <f t="array" ref="B38">IFERROR(INDEX(Activity,SMALL(IF(Target=$B$2,ROW(Activity)-MIN(ROW(Activity))+1),ROWS($B$3:B38)))&amp;" "&amp;CHAR(10)&amp;(INDEX(Result,SMALL(IF(Target=$B$2,ROW(Result)-MIN(ROW(Result))+1),ROWS($B$3:B38))))&amp;CHAR(10),"")</f>
        <v/>
      </c>
      <c r="C38" s="23"/>
      <c r="D38" s="19" t="str">
        <f t="array" ref="D38">IFERROR(INDEX(Activity,SMALL(IF(Target=$D$2,ROW(Activity)-MIN(ROW(Activity))+1),ROWS($B$3:B38)))&amp;CHAR(10),"")</f>
        <v/>
      </c>
      <c r="E38" s="23"/>
      <c r="F38" s="19" t="str">
        <f t="array" ref="F38">IFERROR(INDEX(Activity,SMALL(IF(Target=$F$2,ROW(Activity)-MIN(ROW(Activity))+1),ROWS($B$3:B38)))&amp;CHAR(10),"")</f>
        <v/>
      </c>
      <c r="G38" s="23"/>
      <c r="H38" s="19" t="str">
        <f t="array" ref="H38">IFERROR(INDEX(Activity,SMALL(IF(Target=$H$2,ROW(Activity)-MIN(ROW(Activity))+1),ROWS($B$3:B38)))&amp;CHAR(10),"")</f>
        <v/>
      </c>
    </row>
    <row r="39" spans="2:8">
      <c r="B39" s="18" t="str">
        <f t="array" ref="B39">IFERROR(INDEX(Activity,SMALL(IF(Target=$B$2,ROW(Activity)-MIN(ROW(Activity))+1),ROWS($B$3:B39)))&amp;" "&amp;CHAR(10)&amp;(INDEX(Result,SMALL(IF(Target=$B$2,ROW(Result)-MIN(ROW(Result))+1),ROWS($B$3:B39))))&amp;CHAR(10),"")</f>
        <v/>
      </c>
      <c r="C39" s="23"/>
      <c r="D39" s="19" t="str">
        <f t="array" ref="D39">IFERROR(INDEX(Activity,SMALL(IF(Target=$D$2,ROW(Activity)-MIN(ROW(Activity))+1),ROWS($B$3:B39)))&amp;CHAR(10),"")</f>
        <v/>
      </c>
      <c r="E39" s="23"/>
      <c r="F39" s="19" t="str">
        <f t="array" ref="F39">IFERROR(INDEX(Activity,SMALL(IF(Target=$F$2,ROW(Activity)-MIN(ROW(Activity))+1),ROWS($B$3:B39)))&amp;CHAR(10),"")</f>
        <v/>
      </c>
      <c r="G39" s="23"/>
      <c r="H39" s="19" t="str">
        <f t="array" ref="H39">IFERROR(INDEX(Activity,SMALL(IF(Target=$H$2,ROW(Activity)-MIN(ROW(Activity))+1),ROWS($B$3:B39)))&amp;CHAR(10),"")</f>
        <v/>
      </c>
    </row>
    <row r="40" spans="2:8">
      <c r="B40" s="18" t="str">
        <f t="array" ref="B40">IFERROR(INDEX(Activity,SMALL(IF(Target=$B$2,ROW(Activity)-MIN(ROW(Activity))+1),ROWS($B$3:B40)))&amp;" "&amp;CHAR(10)&amp;(INDEX(Result,SMALL(IF(Target=$B$2,ROW(Result)-MIN(ROW(Result))+1),ROWS($B$3:B40))))&amp;CHAR(10),"")</f>
        <v/>
      </c>
      <c r="C40" s="23"/>
      <c r="D40" s="19" t="str">
        <f t="array" ref="D40">IFERROR(INDEX(Activity,SMALL(IF(Target=$D$2,ROW(Activity)-MIN(ROW(Activity))+1),ROWS($B$3:B40)))&amp;CHAR(10),"")</f>
        <v/>
      </c>
      <c r="E40" s="23"/>
      <c r="F40" s="19" t="str">
        <f t="array" ref="F40">IFERROR(INDEX(Activity,SMALL(IF(Target=$F$2,ROW(Activity)-MIN(ROW(Activity))+1),ROWS($B$3:B40)))&amp;CHAR(10),"")</f>
        <v/>
      </c>
      <c r="G40" s="23"/>
      <c r="H40" s="19" t="str">
        <f t="array" ref="H40">IFERROR(INDEX(Activity,SMALL(IF(Target=$H$2,ROW(Activity)-MIN(ROW(Activity))+1),ROWS($B$3:B40)))&amp;CHAR(10),"")</f>
        <v/>
      </c>
    </row>
    <row r="41" spans="2:8">
      <c r="B41" s="18" t="str">
        <f t="array" ref="B41">IFERROR(INDEX(Activity,SMALL(IF(Target=$B$2,ROW(Activity)-MIN(ROW(Activity))+1),ROWS($B$3:B41)))&amp;" "&amp;CHAR(10)&amp;(INDEX(Result,SMALL(IF(Target=$B$2,ROW(Result)-MIN(ROW(Result))+1),ROWS($B$3:B41))))&amp;CHAR(10),"")</f>
        <v/>
      </c>
      <c r="C41" s="23"/>
      <c r="D41" s="19" t="str">
        <f t="array" ref="D41">IFERROR(INDEX(Activity,SMALL(IF(Target=$D$2,ROW(Activity)-MIN(ROW(Activity))+1),ROWS($B$3:B41)))&amp;CHAR(10),"")</f>
        <v/>
      </c>
      <c r="E41" s="23"/>
      <c r="F41" s="19" t="str">
        <f t="array" ref="F41">IFERROR(INDEX(Activity,SMALL(IF(Target=$F$2,ROW(Activity)-MIN(ROW(Activity))+1),ROWS($B$3:B41)))&amp;CHAR(10),"")</f>
        <v/>
      </c>
      <c r="G41" s="23"/>
      <c r="H41" s="19" t="str">
        <f t="array" ref="H41">IFERROR(INDEX(Activity,SMALL(IF(Target=$H$2,ROW(Activity)-MIN(ROW(Activity))+1),ROWS($B$3:B41)))&amp;CHAR(10),"")</f>
        <v/>
      </c>
    </row>
    <row r="42" spans="2:8">
      <c r="B42" s="18" t="str">
        <f t="array" ref="B42">IFERROR(INDEX(Activity,SMALL(IF(Target=$B$2,ROW(Activity)-MIN(ROW(Activity))+1),ROWS($B$3:B42)))&amp;" "&amp;CHAR(10)&amp;(INDEX(Result,SMALL(IF(Target=$B$2,ROW(Result)-MIN(ROW(Result))+1),ROWS($B$3:B42))))&amp;CHAR(10),"")</f>
        <v/>
      </c>
      <c r="C42" s="23"/>
      <c r="D42" s="19" t="str">
        <f t="array" ref="D42">IFERROR(INDEX(Activity,SMALL(IF(Target=$D$2,ROW(Activity)-MIN(ROW(Activity))+1),ROWS($B$3:B42)))&amp;CHAR(10),"")</f>
        <v/>
      </c>
      <c r="E42" s="23"/>
      <c r="F42" s="19" t="str">
        <f t="array" ref="F42">IFERROR(INDEX(Activity,SMALL(IF(Target=$F$2,ROW(Activity)-MIN(ROW(Activity))+1),ROWS($B$3:B42)))&amp;CHAR(10),"")</f>
        <v/>
      </c>
      <c r="G42" s="23"/>
      <c r="H42" s="19" t="str">
        <f t="array" ref="H42">IFERROR(INDEX(Activity,SMALL(IF(Target=$H$2,ROW(Activity)-MIN(ROW(Activity))+1),ROWS($B$3:B42)))&amp;CHAR(10),"")</f>
        <v/>
      </c>
    </row>
    <row r="43" spans="2:8">
      <c r="B43" s="18" t="str">
        <f t="array" ref="B43">IFERROR(INDEX(Activity,SMALL(IF(Target=$B$2,ROW(Activity)-MIN(ROW(Activity))+1),ROWS($B$3:B43)))&amp;" "&amp;CHAR(10)&amp;(INDEX(Result,SMALL(IF(Target=$B$2,ROW(Result)-MIN(ROW(Result))+1),ROWS($B$3:B43))))&amp;CHAR(10),"")</f>
        <v/>
      </c>
      <c r="C43" s="23"/>
      <c r="D43" s="19" t="str">
        <f t="array" ref="D43">IFERROR(INDEX(Activity,SMALL(IF(Target=$D$2,ROW(Activity)-MIN(ROW(Activity))+1),ROWS($B$3:B43)))&amp;CHAR(10),"")</f>
        <v/>
      </c>
      <c r="E43" s="23"/>
      <c r="F43" s="19" t="str">
        <f t="array" ref="F43">IFERROR(INDEX(Activity,SMALL(IF(Target=$F$2,ROW(Activity)-MIN(ROW(Activity))+1),ROWS($B$3:B43)))&amp;CHAR(10),"")</f>
        <v/>
      </c>
      <c r="G43" s="23"/>
      <c r="H43" s="19" t="str">
        <f t="array" ref="H43">IFERROR(INDEX(Activity,SMALL(IF(Target=$H$2,ROW(Activity)-MIN(ROW(Activity))+1),ROWS($B$3:B43)))&amp;CHAR(10),"")</f>
        <v/>
      </c>
    </row>
    <row r="44" spans="2:8">
      <c r="B44" s="18" t="str">
        <f t="array" ref="B44">IFERROR(INDEX(Activity,SMALL(IF(Target=$B$2,ROW(Activity)-MIN(ROW(Activity))+1),ROWS($B$3:B44)))&amp;" "&amp;CHAR(10)&amp;(INDEX(Result,SMALL(IF(Target=$B$2,ROW(Result)-MIN(ROW(Result))+1),ROWS($B$3:B44))))&amp;CHAR(10),"")</f>
        <v/>
      </c>
      <c r="C44" s="23"/>
      <c r="D44" s="19" t="str">
        <f t="array" ref="D44">IFERROR(INDEX(Activity,SMALL(IF(Target=$D$2,ROW(Activity)-MIN(ROW(Activity))+1),ROWS($B$3:B44)))&amp;CHAR(10),"")</f>
        <v/>
      </c>
      <c r="E44" s="23"/>
      <c r="F44" s="19" t="str">
        <f t="array" ref="F44">IFERROR(INDEX(Activity,SMALL(IF(Target=$F$2,ROW(Activity)-MIN(ROW(Activity))+1),ROWS($B$3:B44)))&amp;CHAR(10),"")</f>
        <v/>
      </c>
      <c r="G44" s="23"/>
      <c r="H44" s="19" t="str">
        <f t="array" ref="H44">IFERROR(INDEX(Activity,SMALL(IF(Target=$H$2,ROW(Activity)-MIN(ROW(Activity))+1),ROWS($B$3:B44)))&amp;CHAR(10),"")</f>
        <v/>
      </c>
    </row>
    <row r="45" spans="2:8">
      <c r="B45" s="18" t="str">
        <f t="array" ref="B45">IFERROR(INDEX(Activity,SMALL(IF(Target=$B$2,ROW(Activity)-MIN(ROW(Activity))+1),ROWS($B$3:B45)))&amp;" "&amp;CHAR(10)&amp;(INDEX(Result,SMALL(IF(Target=$B$2,ROW(Result)-MIN(ROW(Result))+1),ROWS($B$3:B45))))&amp;CHAR(10),"")</f>
        <v/>
      </c>
      <c r="C45" s="23"/>
      <c r="D45" s="19" t="str">
        <f t="array" ref="D45">IFERROR(INDEX(Activity,SMALL(IF(Target=$D$2,ROW(Activity)-MIN(ROW(Activity))+1),ROWS($B$3:B45)))&amp;CHAR(10),"")</f>
        <v/>
      </c>
      <c r="E45" s="23"/>
      <c r="F45" s="19" t="str">
        <f t="array" ref="F45">IFERROR(INDEX(Activity,SMALL(IF(Target=$F$2,ROW(Activity)-MIN(ROW(Activity))+1),ROWS($B$3:B45)))&amp;CHAR(10),"")</f>
        <v/>
      </c>
      <c r="G45" s="23"/>
      <c r="H45" s="19" t="str">
        <f t="array" ref="H45">IFERROR(INDEX(Activity,SMALL(IF(Target=$H$2,ROW(Activity)-MIN(ROW(Activity))+1),ROWS($B$3:B45)))&amp;CHAR(10),"")</f>
        <v/>
      </c>
    </row>
    <row r="46" spans="2:8">
      <c r="B46" s="18" t="str">
        <f t="array" ref="B46">IFERROR(INDEX(Activity,SMALL(IF(Target=$B$2,ROW(Activity)-MIN(ROW(Activity))+1),ROWS($B$3:B46)))&amp;" "&amp;CHAR(10)&amp;(INDEX(Result,SMALL(IF(Target=$B$2,ROW(Result)-MIN(ROW(Result))+1),ROWS($B$3:B46))))&amp;CHAR(10),"")</f>
        <v/>
      </c>
      <c r="C46" s="23"/>
      <c r="D46" s="19" t="str">
        <f t="array" ref="D46">IFERROR(INDEX(Activity,SMALL(IF(Target=$D$2,ROW(Activity)-MIN(ROW(Activity))+1),ROWS($B$3:B46)))&amp;CHAR(10),"")</f>
        <v/>
      </c>
      <c r="E46" s="23"/>
      <c r="F46" s="19" t="str">
        <f t="array" ref="F46">IFERROR(INDEX(Activity,SMALL(IF(Target=$F$2,ROW(Activity)-MIN(ROW(Activity))+1),ROWS($B$3:B46)))&amp;CHAR(10),"")</f>
        <v/>
      </c>
      <c r="G46" s="23"/>
      <c r="H46" s="19" t="str">
        <f t="array" ref="H46">IFERROR(INDEX(Activity,SMALL(IF(Target=$H$2,ROW(Activity)-MIN(ROW(Activity))+1),ROWS($B$3:B46)))&amp;CHAR(10),"")</f>
        <v/>
      </c>
    </row>
    <row r="47" spans="2:8">
      <c r="B47" s="18" t="str">
        <f t="array" ref="B47">IFERROR(INDEX(Activity,SMALL(IF(Target=$B$2,ROW(Activity)-MIN(ROW(Activity))+1),ROWS($B$3:B47)))&amp;" "&amp;CHAR(10)&amp;(INDEX(Result,SMALL(IF(Target=$B$2,ROW(Result)-MIN(ROW(Result))+1),ROWS($B$3:B47))))&amp;CHAR(10),"")</f>
        <v/>
      </c>
      <c r="C47" s="23"/>
      <c r="D47" s="19" t="str">
        <f t="array" ref="D47">IFERROR(INDEX(Activity,SMALL(IF(Target=$D$2,ROW(Activity)-MIN(ROW(Activity))+1),ROWS($B$3:B47)))&amp;CHAR(10),"")</f>
        <v/>
      </c>
      <c r="E47" s="23"/>
      <c r="F47" s="19" t="str">
        <f t="array" ref="F47">IFERROR(INDEX(Activity,SMALL(IF(Target=$F$2,ROW(Activity)-MIN(ROW(Activity))+1),ROWS($B$3:B47)))&amp;CHAR(10),"")</f>
        <v/>
      </c>
      <c r="G47" s="23"/>
      <c r="H47" s="19" t="str">
        <f t="array" ref="H47">IFERROR(INDEX(Activity,SMALL(IF(Target=$H$2,ROW(Activity)-MIN(ROW(Activity))+1),ROWS($B$3:B47)))&amp;CHAR(10),"")</f>
        <v/>
      </c>
    </row>
    <row r="48" spans="2:8">
      <c r="B48" s="18" t="str">
        <f t="array" ref="B48">IFERROR(INDEX(Activity,SMALL(IF(Target=$B$2,ROW(Activity)-MIN(ROW(Activity))+1),ROWS($B$3:B48)))&amp;" "&amp;CHAR(10)&amp;(INDEX(Result,SMALL(IF(Target=$B$2,ROW(Result)-MIN(ROW(Result))+1),ROWS($B$3:B48))))&amp;CHAR(10),"")</f>
        <v/>
      </c>
      <c r="C48" s="23"/>
      <c r="D48" s="19" t="str">
        <f t="array" ref="D48">IFERROR(INDEX(Activity,SMALL(IF(Target=$D$2,ROW(Activity)-MIN(ROW(Activity))+1),ROWS($B$3:B48)))&amp;CHAR(10),"")</f>
        <v/>
      </c>
      <c r="E48" s="23"/>
      <c r="F48" s="19" t="str">
        <f t="array" ref="F48">IFERROR(INDEX(Activity,SMALL(IF(Target=$F$2,ROW(Activity)-MIN(ROW(Activity))+1),ROWS($B$3:B48)))&amp;CHAR(10),"")</f>
        <v/>
      </c>
      <c r="G48" s="23"/>
      <c r="H48" s="19" t="str">
        <f t="array" ref="H48">IFERROR(INDEX(Activity,SMALL(IF(Target=$H$2,ROW(Activity)-MIN(ROW(Activity))+1),ROWS($B$3:B48)))&amp;CHAR(10),"")</f>
        <v/>
      </c>
    </row>
    <row r="49" spans="2:8">
      <c r="B49" s="18" t="str">
        <f t="array" ref="B49">IFERROR(INDEX(Activity,SMALL(IF(Target=$B$2,ROW(Activity)-MIN(ROW(Activity))+1),ROWS($B$3:B49)))&amp;" "&amp;CHAR(10)&amp;(INDEX(Result,SMALL(IF(Target=$B$2,ROW(Result)-MIN(ROW(Result))+1),ROWS($B$3:B49))))&amp;CHAR(10),"")</f>
        <v/>
      </c>
      <c r="C49" s="23"/>
      <c r="D49" s="19" t="str">
        <f t="array" ref="D49">IFERROR(INDEX(Activity,SMALL(IF(Target=$D$2,ROW(Activity)-MIN(ROW(Activity))+1),ROWS($B$3:B49)))&amp;CHAR(10),"")</f>
        <v/>
      </c>
      <c r="E49" s="23"/>
      <c r="F49" s="19" t="str">
        <f t="array" ref="F49">IFERROR(INDEX(Activity,SMALL(IF(Target=$F$2,ROW(Activity)-MIN(ROW(Activity))+1),ROWS($B$3:B49)))&amp;CHAR(10),"")</f>
        <v/>
      </c>
      <c r="G49" s="23"/>
      <c r="H49" s="19" t="str">
        <f t="array" ref="H49">IFERROR(INDEX(Activity,SMALL(IF(Target=$H$2,ROW(Activity)-MIN(ROW(Activity))+1),ROWS($B$3:B49)))&amp;CHAR(10),"")</f>
        <v/>
      </c>
    </row>
    <row r="50" spans="2:8">
      <c r="B50" s="18" t="str">
        <f t="array" ref="B50">IFERROR(INDEX(Activity,SMALL(IF(Target=$B$2,ROW(Activity)-MIN(ROW(Activity))+1),ROWS($B$3:B50)))&amp;" "&amp;CHAR(10)&amp;(INDEX(Result,SMALL(IF(Target=$B$2,ROW(Result)-MIN(ROW(Result))+1),ROWS($B$3:B50))))&amp;CHAR(10),"")</f>
        <v/>
      </c>
      <c r="C50" s="23"/>
      <c r="D50" s="19" t="str">
        <f t="array" ref="D50">IFERROR(INDEX(Activity,SMALL(IF(Target=$D$2,ROW(Activity)-MIN(ROW(Activity))+1),ROWS($B$3:B50)))&amp;CHAR(10),"")</f>
        <v/>
      </c>
      <c r="E50" s="23"/>
      <c r="F50" s="19" t="str">
        <f t="array" ref="F50">IFERROR(INDEX(Activity,SMALL(IF(Target=$F$2,ROW(Activity)-MIN(ROW(Activity))+1),ROWS($B$3:B50)))&amp;CHAR(10),"")</f>
        <v/>
      </c>
      <c r="G50" s="23"/>
      <c r="H50" s="19" t="str">
        <f t="array" ref="H50">IFERROR(INDEX(Activity,SMALL(IF(Target=$H$2,ROW(Activity)-MIN(ROW(Activity))+1),ROWS($B$3:B50)))&amp;CHAR(10),"")</f>
        <v/>
      </c>
    </row>
    <row r="51" spans="2:8">
      <c r="B51" s="18" t="str">
        <f t="array" ref="B51">IFERROR(INDEX(Activity,SMALL(IF(Target=$B$2,ROW(Activity)-MIN(ROW(Activity))+1),ROWS($B$3:B51)))&amp;" "&amp;CHAR(10)&amp;(INDEX(Result,SMALL(IF(Target=$B$2,ROW(Result)-MIN(ROW(Result))+1),ROWS($B$3:B51))))&amp;CHAR(10),"")</f>
        <v/>
      </c>
      <c r="C51" s="23"/>
      <c r="D51" s="19" t="str">
        <f t="array" ref="D51">IFERROR(INDEX(Activity,SMALL(IF(Target=$D$2,ROW(Activity)-MIN(ROW(Activity))+1),ROWS($B$3:B51)))&amp;CHAR(10),"")</f>
        <v/>
      </c>
      <c r="E51" s="23"/>
      <c r="F51" s="19" t="str">
        <f t="array" ref="F51">IFERROR(INDEX(Activity,SMALL(IF(Target=$F$2,ROW(Activity)-MIN(ROW(Activity))+1),ROWS($B$3:B51)))&amp;CHAR(10),"")</f>
        <v/>
      </c>
      <c r="G51" s="23"/>
      <c r="H51" s="19" t="str">
        <f t="array" ref="H51">IFERROR(INDEX(Activity,SMALL(IF(Target=$H$2,ROW(Activity)-MIN(ROW(Activity))+1),ROWS($B$3:B51)))&amp;CHAR(10),"")</f>
        <v/>
      </c>
    </row>
    <row r="52" spans="2:8">
      <c r="B52" s="18" t="str">
        <f t="array" ref="B52">IFERROR(INDEX(Activity,SMALL(IF(Target=$B$2,ROW(Activity)-MIN(ROW(Activity))+1),ROWS($B$3:B52)))&amp;" "&amp;CHAR(10)&amp;(INDEX(Result,SMALL(IF(Target=$B$2,ROW(Result)-MIN(ROW(Result))+1),ROWS($B$3:B52))))&amp;CHAR(10),"")</f>
        <v/>
      </c>
      <c r="C52" s="23"/>
      <c r="D52" s="19" t="str">
        <f t="array" ref="D52">IFERROR(INDEX(Activity,SMALL(IF(Target=$D$2,ROW(Activity)-MIN(ROW(Activity))+1),ROWS($B$3:B52)))&amp;CHAR(10),"")</f>
        <v/>
      </c>
      <c r="E52" s="23"/>
      <c r="F52" s="19" t="str">
        <f t="array" ref="F52">IFERROR(INDEX(Activity,SMALL(IF(Target=$F$2,ROW(Activity)-MIN(ROW(Activity))+1),ROWS($B$3:B52)))&amp;CHAR(10),"")</f>
        <v/>
      </c>
      <c r="G52" s="23"/>
      <c r="H52" s="19" t="str">
        <f t="array" ref="H52">IFERROR(INDEX(Activity,SMALL(IF(Target=$H$2,ROW(Activity)-MIN(ROW(Activity))+1),ROWS($B$3:B52)))&amp;CHAR(10),"")</f>
        <v/>
      </c>
    </row>
    <row r="53" spans="2:8">
      <c r="B53" s="18" t="str">
        <f t="array" ref="B53">IFERROR(INDEX(Activity,SMALL(IF(Target=$B$2,ROW(Activity)-MIN(ROW(Activity))+1),ROWS($B$3:B53)))&amp;" "&amp;CHAR(10)&amp;(INDEX(Result,SMALL(IF(Target=$B$2,ROW(Result)-MIN(ROW(Result))+1),ROWS($B$3:B53))))&amp;CHAR(10),"")</f>
        <v/>
      </c>
      <c r="C53" s="23"/>
      <c r="D53" s="19" t="str">
        <f t="array" ref="D53">IFERROR(INDEX(Activity,SMALL(IF(Target=$D$2,ROW(Activity)-MIN(ROW(Activity))+1),ROWS($B$3:B53)))&amp;CHAR(10),"")</f>
        <v/>
      </c>
      <c r="E53" s="23"/>
      <c r="F53" s="19" t="str">
        <f t="array" ref="F53">IFERROR(INDEX(Activity,SMALL(IF(Target=$F$2,ROW(Activity)-MIN(ROW(Activity))+1),ROWS($B$3:B53)))&amp;CHAR(10),"")</f>
        <v/>
      </c>
      <c r="G53" s="23"/>
      <c r="H53" s="19" t="str">
        <f t="array" ref="H53">IFERROR(INDEX(Activity,SMALL(IF(Target=$H$2,ROW(Activity)-MIN(ROW(Activity))+1),ROWS($B$3:B53)))&amp;CHAR(10),"")</f>
        <v/>
      </c>
    </row>
    <row r="54" spans="2:8">
      <c r="B54" s="18" t="str">
        <f t="array" ref="B54">IFERROR(INDEX(Activity,SMALL(IF(Target=$B$2,ROW(Activity)-MIN(ROW(Activity))+1),ROWS($B$3:B54)))&amp;" "&amp;CHAR(10)&amp;(INDEX(Result,SMALL(IF(Target=$B$2,ROW(Result)-MIN(ROW(Result))+1),ROWS($B$3:B54))))&amp;CHAR(10),"")</f>
        <v/>
      </c>
      <c r="C54" s="23"/>
      <c r="D54" s="19" t="str">
        <f t="array" ref="D54">IFERROR(INDEX(Activity,SMALL(IF(Target=$D$2,ROW(Activity)-MIN(ROW(Activity))+1),ROWS($B$3:B54)))&amp;CHAR(10),"")</f>
        <v/>
      </c>
      <c r="E54" s="23"/>
      <c r="F54" s="19" t="str">
        <f t="array" ref="F54">IFERROR(INDEX(Activity,SMALL(IF(Target=$F$2,ROW(Activity)-MIN(ROW(Activity))+1),ROWS($B$3:B54)))&amp;CHAR(10),"")</f>
        <v/>
      </c>
      <c r="G54" s="23"/>
      <c r="H54" s="19" t="str">
        <f t="array" ref="H54">IFERROR(INDEX(Activity,SMALL(IF(Target=$H$2,ROW(Activity)-MIN(ROW(Activity))+1),ROWS($B$3:B54)))&amp;CHAR(10),"")</f>
        <v/>
      </c>
    </row>
    <row r="55" spans="2:8">
      <c r="B55" s="18" t="str">
        <f t="array" ref="B55">IFERROR(INDEX(Activity,SMALL(IF(Target=$B$2,ROW(Activity)-MIN(ROW(Activity))+1),ROWS($B$3:B55)))&amp;" "&amp;CHAR(10)&amp;(INDEX(Result,SMALL(IF(Target=$B$2,ROW(Result)-MIN(ROW(Result))+1),ROWS($B$3:B55))))&amp;CHAR(10),"")</f>
        <v/>
      </c>
      <c r="C55" s="23"/>
      <c r="D55" s="19" t="str">
        <f t="array" ref="D55">IFERROR(INDEX(Activity,SMALL(IF(Target=$D$2,ROW(Activity)-MIN(ROW(Activity))+1),ROWS($B$3:B55)))&amp;CHAR(10),"")</f>
        <v/>
      </c>
      <c r="E55" s="23"/>
      <c r="F55" s="19" t="str">
        <f t="array" ref="F55">IFERROR(INDEX(Activity,SMALL(IF(Target=$F$2,ROW(Activity)-MIN(ROW(Activity))+1),ROWS($B$3:B55)))&amp;CHAR(10),"")</f>
        <v/>
      </c>
      <c r="G55" s="23"/>
      <c r="H55" s="19" t="str">
        <f t="array" ref="H55">IFERROR(INDEX(Activity,SMALL(IF(Target=$H$2,ROW(Activity)-MIN(ROW(Activity))+1),ROWS($B$3:B55)))&amp;CHAR(10),"")</f>
        <v/>
      </c>
    </row>
    <row r="56" spans="2:8">
      <c r="B56" s="18" t="str">
        <f t="array" ref="B56">IFERROR(INDEX(Activity,SMALL(IF(Target=$B$2,ROW(Activity)-MIN(ROW(Activity))+1),ROWS($B$3:B56)))&amp;" "&amp;CHAR(10)&amp;(INDEX(Result,SMALL(IF(Target=$B$2,ROW(Result)-MIN(ROW(Result))+1),ROWS($B$3:B56))))&amp;CHAR(10),"")</f>
        <v/>
      </c>
      <c r="C56" s="23"/>
      <c r="D56" s="19" t="str">
        <f t="array" ref="D56">IFERROR(INDEX(Activity,SMALL(IF(Target=$D$2,ROW(Activity)-MIN(ROW(Activity))+1),ROWS($B$3:B56)))&amp;CHAR(10),"")</f>
        <v/>
      </c>
      <c r="E56" s="23"/>
      <c r="F56" s="19" t="str">
        <f t="array" ref="F56">IFERROR(INDEX(Activity,SMALL(IF(Target=$F$2,ROW(Activity)-MIN(ROW(Activity))+1),ROWS($B$3:B56)))&amp;CHAR(10),"")</f>
        <v/>
      </c>
      <c r="G56" s="23"/>
      <c r="H56" s="19" t="str">
        <f t="array" ref="H56">IFERROR(INDEX(Activity,SMALL(IF(Target=$H$2,ROW(Activity)-MIN(ROW(Activity))+1),ROWS($B$3:B56)))&amp;CHAR(10),"")</f>
        <v/>
      </c>
    </row>
    <row r="57" spans="2:8">
      <c r="B57" s="18" t="str">
        <f t="array" ref="B57">IFERROR(INDEX(Activity,SMALL(IF(Target=$B$2,ROW(Activity)-MIN(ROW(Activity))+1),ROWS($B$3:B57)))&amp;" "&amp;CHAR(10)&amp;(INDEX(Result,SMALL(IF(Target=$B$2,ROW(Result)-MIN(ROW(Result))+1),ROWS($B$3:B57))))&amp;CHAR(10),"")</f>
        <v/>
      </c>
      <c r="C57" s="23"/>
      <c r="D57" s="19" t="str">
        <f t="array" ref="D57">IFERROR(INDEX(Activity,SMALL(IF(Target=$D$2,ROW(Activity)-MIN(ROW(Activity))+1),ROWS($B$3:B57)))&amp;CHAR(10),"")</f>
        <v/>
      </c>
      <c r="E57" s="23"/>
      <c r="F57" s="19" t="str">
        <f t="array" ref="F57">IFERROR(INDEX(Activity,SMALL(IF(Target=$F$2,ROW(Activity)-MIN(ROW(Activity))+1),ROWS($B$3:B57)))&amp;CHAR(10),"")</f>
        <v/>
      </c>
      <c r="G57" s="23"/>
      <c r="H57" s="19" t="str">
        <f t="array" ref="H57">IFERROR(INDEX(Activity,SMALL(IF(Target=$H$2,ROW(Activity)-MIN(ROW(Activity))+1),ROWS($B$3:B57)))&amp;CHAR(10),"")</f>
        <v/>
      </c>
    </row>
    <row r="58" spans="2:8">
      <c r="B58" s="18" t="str">
        <f t="array" ref="B58">IFERROR(INDEX(Activity,SMALL(IF(Target=$B$2,ROW(Activity)-MIN(ROW(Activity))+1),ROWS($B$3:B58)))&amp;" "&amp;CHAR(10)&amp;(INDEX(Result,SMALL(IF(Target=$B$2,ROW(Result)-MIN(ROW(Result))+1),ROWS($B$3:B58))))&amp;CHAR(10),"")</f>
        <v/>
      </c>
      <c r="C58" s="23"/>
      <c r="D58" s="19" t="str">
        <f t="array" ref="D58">IFERROR(INDEX(Activity,SMALL(IF(Target=$D$2,ROW(Activity)-MIN(ROW(Activity))+1),ROWS($B$3:B58)))&amp;CHAR(10),"")</f>
        <v/>
      </c>
      <c r="E58" s="23"/>
      <c r="F58" s="19" t="str">
        <f t="array" ref="F58">IFERROR(INDEX(Activity,SMALL(IF(Target=$F$2,ROW(Activity)-MIN(ROW(Activity))+1),ROWS($B$3:B58)))&amp;CHAR(10),"")</f>
        <v/>
      </c>
      <c r="G58" s="23"/>
      <c r="H58" s="19" t="str">
        <f t="array" ref="H58">IFERROR(INDEX(Activity,SMALL(IF(Target=$H$2,ROW(Activity)-MIN(ROW(Activity))+1),ROWS($B$3:B58)))&amp;CHAR(10),"")</f>
        <v/>
      </c>
    </row>
    <row r="59" spans="2:8">
      <c r="B59" s="18" t="str">
        <f t="array" ref="B59">IFERROR(INDEX(Activity,SMALL(IF(Target=$B$2,ROW(Activity)-MIN(ROW(Activity))+1),ROWS($B$3:B59)))&amp;" "&amp;CHAR(10)&amp;(INDEX(Result,SMALL(IF(Target=$B$2,ROW(Result)-MIN(ROW(Result))+1),ROWS($B$3:B59))))&amp;CHAR(10),"")</f>
        <v/>
      </c>
      <c r="C59" s="23"/>
      <c r="D59" s="19" t="str">
        <f t="array" ref="D59">IFERROR(INDEX(Activity,SMALL(IF(Target=$D$2,ROW(Activity)-MIN(ROW(Activity))+1),ROWS($B$3:B59)))&amp;CHAR(10),"")</f>
        <v/>
      </c>
      <c r="E59" s="23"/>
      <c r="F59" s="19" t="str">
        <f t="array" ref="F59">IFERROR(INDEX(Activity,SMALL(IF(Target=$F$2,ROW(Activity)-MIN(ROW(Activity))+1),ROWS($B$3:B59)))&amp;CHAR(10),"")</f>
        <v/>
      </c>
      <c r="G59" s="23"/>
      <c r="H59" s="19" t="str">
        <f t="array" ref="H59">IFERROR(INDEX(Activity,SMALL(IF(Target=$H$2,ROW(Activity)-MIN(ROW(Activity))+1),ROWS($B$3:B59)))&amp;CHAR(10),"")</f>
        <v/>
      </c>
    </row>
    <row r="60" spans="2:8">
      <c r="B60" s="18" t="str">
        <f t="array" ref="B60">IFERROR(INDEX(Activity,SMALL(IF(Target=$B$2,ROW(Activity)-MIN(ROW(Activity))+1),ROWS($B$3:B60)))&amp;" "&amp;CHAR(10)&amp;(INDEX(Result,SMALL(IF(Target=$B$2,ROW(Result)-MIN(ROW(Result))+1),ROWS($B$3:B60))))&amp;CHAR(10),"")</f>
        <v/>
      </c>
      <c r="C60" s="23"/>
      <c r="D60" s="19" t="str">
        <f t="array" ref="D60">IFERROR(INDEX(Activity,SMALL(IF(Target=$D$2,ROW(Activity)-MIN(ROW(Activity))+1),ROWS($B$3:B60)))&amp;CHAR(10),"")</f>
        <v/>
      </c>
      <c r="E60" s="23"/>
      <c r="F60" s="19" t="str">
        <f t="array" ref="F60">IFERROR(INDEX(Activity,SMALL(IF(Target=$F$2,ROW(Activity)-MIN(ROW(Activity))+1),ROWS($B$3:B60)))&amp;CHAR(10),"")</f>
        <v/>
      </c>
      <c r="G60" s="23"/>
      <c r="H60" s="19" t="str">
        <f t="array" ref="H60">IFERROR(INDEX(Activity,SMALL(IF(Target=$H$2,ROW(Activity)-MIN(ROW(Activity))+1),ROWS($B$3:B60)))&amp;CHAR(10),"")</f>
        <v/>
      </c>
    </row>
    <row r="61" spans="2:8">
      <c r="B61" s="18" t="str">
        <f t="array" ref="B61">IFERROR(INDEX(Activity,SMALL(IF(Target=$B$2,ROW(Activity)-MIN(ROW(Activity))+1),ROWS($B$3:B61)))&amp;" "&amp;CHAR(10)&amp;(INDEX(Result,SMALL(IF(Target=$B$2,ROW(Result)-MIN(ROW(Result))+1),ROWS($B$3:B61))))&amp;CHAR(10),"")</f>
        <v/>
      </c>
      <c r="C61" s="23"/>
      <c r="D61" s="19" t="str">
        <f t="array" ref="D61">IFERROR(INDEX(Activity,SMALL(IF(Target=$D$2,ROW(Activity)-MIN(ROW(Activity))+1),ROWS($B$3:B61)))&amp;CHAR(10),"")</f>
        <v/>
      </c>
      <c r="E61" s="23"/>
      <c r="F61" s="19" t="str">
        <f t="array" ref="F61">IFERROR(INDEX(Activity,SMALL(IF(Target=$F$2,ROW(Activity)-MIN(ROW(Activity))+1),ROWS($B$3:B61)))&amp;CHAR(10),"")</f>
        <v/>
      </c>
      <c r="G61" s="23"/>
      <c r="H61" s="19" t="str">
        <f t="array" ref="H61">IFERROR(INDEX(Activity,SMALL(IF(Target=$H$2,ROW(Activity)-MIN(ROW(Activity))+1),ROWS($B$3:B61)))&amp;CHAR(10),"")</f>
        <v/>
      </c>
    </row>
    <row r="62" spans="2:8">
      <c r="B62" s="18" t="str">
        <f t="array" ref="B62">IFERROR(INDEX(Activity,SMALL(IF(Target=$B$2,ROW(Activity)-MIN(ROW(Activity))+1),ROWS($B$3:B62)))&amp;" "&amp;CHAR(10)&amp;(INDEX(Result,SMALL(IF(Target=$B$2,ROW(Result)-MIN(ROW(Result))+1),ROWS($B$3:B62))))&amp;CHAR(10),"")</f>
        <v/>
      </c>
      <c r="C62" s="23"/>
      <c r="D62" s="19" t="str">
        <f t="array" ref="D62">IFERROR(INDEX(Activity,SMALL(IF(Target=$D$2,ROW(Activity)-MIN(ROW(Activity))+1),ROWS($B$3:B62)))&amp;CHAR(10),"")</f>
        <v/>
      </c>
      <c r="E62" s="23"/>
      <c r="F62" s="19" t="str">
        <f t="array" ref="F62">IFERROR(INDEX(Activity,SMALL(IF(Target=$F$2,ROW(Activity)-MIN(ROW(Activity))+1),ROWS($B$3:B62)))&amp;CHAR(10),"")</f>
        <v/>
      </c>
      <c r="G62" s="23"/>
      <c r="H62" s="19" t="str">
        <f t="array" ref="H62">IFERROR(INDEX(Activity,SMALL(IF(Target=$H$2,ROW(Activity)-MIN(ROW(Activity))+1),ROWS($B$3:B62)))&amp;CHAR(10),"")</f>
        <v/>
      </c>
    </row>
    <row r="63" spans="2:8">
      <c r="B63" s="18" t="str">
        <f t="array" ref="B63">IFERROR(INDEX(Activity,SMALL(IF(Target=$B$2,ROW(Activity)-MIN(ROW(Activity))+1),ROWS($B$3:B63)))&amp;" "&amp;CHAR(10)&amp;(INDEX(Result,SMALL(IF(Target=$B$2,ROW(Result)-MIN(ROW(Result))+1),ROWS($B$3:B63))))&amp;CHAR(10),"")</f>
        <v/>
      </c>
      <c r="C63" s="23"/>
      <c r="D63" s="19" t="str">
        <f t="array" ref="D63">IFERROR(INDEX(Activity,SMALL(IF(Target=$D$2,ROW(Activity)-MIN(ROW(Activity))+1),ROWS($B$3:B63)))&amp;CHAR(10),"")</f>
        <v/>
      </c>
      <c r="E63" s="23"/>
      <c r="F63" s="19" t="str">
        <f t="array" ref="F63">IFERROR(INDEX(Activity,SMALL(IF(Target=$F$2,ROW(Activity)-MIN(ROW(Activity))+1),ROWS($B$3:B63)))&amp;CHAR(10),"")</f>
        <v/>
      </c>
      <c r="G63" s="23"/>
      <c r="H63" s="19" t="str">
        <f t="array" ref="H63">IFERROR(INDEX(Activity,SMALL(IF(Target=$H$2,ROW(Activity)-MIN(ROW(Activity))+1),ROWS($B$3:B63)))&amp;CHAR(10),"")</f>
        <v/>
      </c>
    </row>
    <row r="64" spans="2:8">
      <c r="B64" s="18" t="str">
        <f t="array" ref="B64">IFERROR(INDEX(Activity,SMALL(IF(Target=$B$2,ROW(Activity)-MIN(ROW(Activity))+1),ROWS($B$3:B64)))&amp;" "&amp;CHAR(10)&amp;(INDEX(Result,SMALL(IF(Target=$B$2,ROW(Result)-MIN(ROW(Result))+1),ROWS($B$3:B64))))&amp;CHAR(10),"")</f>
        <v/>
      </c>
      <c r="C64" s="23"/>
      <c r="D64" s="19" t="str">
        <f t="array" ref="D64">IFERROR(INDEX(Activity,SMALL(IF(Target=$D$2,ROW(Activity)-MIN(ROW(Activity))+1),ROWS($B$3:B64)))&amp;CHAR(10),"")</f>
        <v/>
      </c>
      <c r="E64" s="23"/>
      <c r="F64" s="19" t="str">
        <f t="array" ref="F64">IFERROR(INDEX(Activity,SMALL(IF(Target=$F$2,ROW(Activity)-MIN(ROW(Activity))+1),ROWS($B$3:B64)))&amp;CHAR(10),"")</f>
        <v/>
      </c>
      <c r="G64" s="23"/>
      <c r="H64" s="19" t="str">
        <f t="array" ref="H64">IFERROR(INDEX(Activity,SMALL(IF(Target=$H$2,ROW(Activity)-MIN(ROW(Activity))+1),ROWS($B$3:B64)))&amp;CHAR(10),"")</f>
        <v/>
      </c>
    </row>
    <row r="65" spans="2:8">
      <c r="B65" s="18" t="str">
        <f t="array" ref="B65">IFERROR(INDEX(Activity,SMALL(IF(Target=$B$2,ROW(Activity)-MIN(ROW(Activity))+1),ROWS($B$3:B65)))&amp;" "&amp;CHAR(10)&amp;(INDEX(Result,SMALL(IF(Target=$B$2,ROW(Result)-MIN(ROW(Result))+1),ROWS($B$3:B65))))&amp;CHAR(10),"")</f>
        <v/>
      </c>
      <c r="C65" s="23"/>
      <c r="D65" s="19" t="str">
        <f t="array" ref="D65">IFERROR(INDEX(Activity,SMALL(IF(Target=$D$2,ROW(Activity)-MIN(ROW(Activity))+1),ROWS($B$3:B65)))&amp;CHAR(10),"")</f>
        <v/>
      </c>
      <c r="E65" s="23"/>
      <c r="F65" s="19" t="str">
        <f t="array" ref="F65">IFERROR(INDEX(Activity,SMALL(IF(Target=$F$2,ROW(Activity)-MIN(ROW(Activity))+1),ROWS($B$3:B65)))&amp;CHAR(10),"")</f>
        <v/>
      </c>
      <c r="G65" s="23"/>
      <c r="H65" s="19" t="str">
        <f t="array" ref="H65">IFERROR(INDEX(Activity,SMALL(IF(Target=$H$2,ROW(Activity)-MIN(ROW(Activity))+1),ROWS($B$3:B65)))&amp;CHAR(10),"")</f>
        <v/>
      </c>
    </row>
    <row r="66" spans="2:8">
      <c r="B66" s="18" t="str">
        <f t="array" ref="B66">IFERROR(INDEX(Activity,SMALL(IF(Target=$B$2,ROW(Activity)-MIN(ROW(Activity))+1),ROWS($B$3:B66)))&amp;" "&amp;CHAR(10)&amp;(INDEX(Result,SMALL(IF(Target=$B$2,ROW(Result)-MIN(ROW(Result))+1),ROWS($B$3:B66))))&amp;CHAR(10),"")</f>
        <v/>
      </c>
      <c r="C66" s="23"/>
      <c r="D66" s="19" t="str">
        <f t="array" ref="D66">IFERROR(INDEX(Activity,SMALL(IF(Target=$D$2,ROW(Activity)-MIN(ROW(Activity))+1),ROWS($B$3:B66)))&amp;CHAR(10),"")</f>
        <v/>
      </c>
      <c r="E66" s="23"/>
      <c r="F66" s="19" t="str">
        <f t="array" ref="F66">IFERROR(INDEX(Activity,SMALL(IF(Target=$F$2,ROW(Activity)-MIN(ROW(Activity))+1),ROWS($B$3:B66)))&amp;CHAR(10),"")</f>
        <v/>
      </c>
      <c r="G66" s="23"/>
      <c r="H66" s="19" t="str">
        <f t="array" ref="H66">IFERROR(INDEX(Activity,SMALL(IF(Target=$H$2,ROW(Activity)-MIN(ROW(Activity))+1),ROWS($B$3:B66)))&amp;CHAR(10),"")</f>
        <v/>
      </c>
    </row>
    <row r="67" spans="2:8">
      <c r="B67" s="18" t="str">
        <f t="array" ref="B67">IFERROR(INDEX(Activity,SMALL(IF(Target=$B$2,ROW(Activity)-MIN(ROW(Activity))+1),ROWS($B$3:B67)))&amp;" "&amp;CHAR(10)&amp;(INDEX(Result,SMALL(IF(Target=$B$2,ROW(Result)-MIN(ROW(Result))+1),ROWS($B$3:B67))))&amp;CHAR(10),"")</f>
        <v/>
      </c>
      <c r="C67" s="23"/>
      <c r="D67" s="19" t="str">
        <f t="array" ref="D67">IFERROR(INDEX(Activity,SMALL(IF(Target=$D$2,ROW(Activity)-MIN(ROW(Activity))+1),ROWS($B$3:B67)))&amp;CHAR(10),"")</f>
        <v/>
      </c>
      <c r="E67" s="23"/>
      <c r="F67" s="19" t="str">
        <f t="array" ref="F67">IFERROR(INDEX(Activity,SMALL(IF(Target=$F$2,ROW(Activity)-MIN(ROW(Activity))+1),ROWS($B$3:B67)))&amp;CHAR(10),"")</f>
        <v/>
      </c>
      <c r="G67" s="23"/>
      <c r="H67" s="19" t="str">
        <f t="array" ref="H67">IFERROR(INDEX(Activity,SMALL(IF(Target=$H$2,ROW(Activity)-MIN(ROW(Activity))+1),ROWS($B$3:B67)))&amp;CHAR(10),"")</f>
        <v/>
      </c>
    </row>
    <row r="68" spans="2:8">
      <c r="B68" s="18" t="str">
        <f t="array" ref="B68">IFERROR(INDEX(Activity,SMALL(IF(Target=$B$2,ROW(Activity)-MIN(ROW(Activity))+1),ROWS($B$3:B68)))&amp;" "&amp;CHAR(10)&amp;(INDEX(Result,SMALL(IF(Target=$B$2,ROW(Result)-MIN(ROW(Result))+1),ROWS($B$3:B68))))&amp;CHAR(10),"")</f>
        <v/>
      </c>
      <c r="C68" s="23"/>
      <c r="D68" s="19" t="str">
        <f t="array" ref="D68">IFERROR(INDEX(Activity,SMALL(IF(Target=$D$2,ROW(Activity)-MIN(ROW(Activity))+1),ROWS($B$3:B68)))&amp;CHAR(10),"")</f>
        <v/>
      </c>
      <c r="E68" s="23"/>
      <c r="F68" s="19" t="str">
        <f t="array" ref="F68">IFERROR(INDEX(Activity,SMALL(IF(Target=$F$2,ROW(Activity)-MIN(ROW(Activity))+1),ROWS($B$3:B68)))&amp;CHAR(10),"")</f>
        <v/>
      </c>
      <c r="G68" s="23"/>
      <c r="H68" s="19" t="str">
        <f t="array" ref="H68">IFERROR(INDEX(Activity,SMALL(IF(Target=$H$2,ROW(Activity)-MIN(ROW(Activity))+1),ROWS($B$3:B68)))&amp;CHAR(10),"")</f>
        <v/>
      </c>
    </row>
    <row r="69" spans="2:8">
      <c r="B69" s="18" t="str">
        <f t="array" ref="B69">IFERROR(INDEX(Activity,SMALL(IF(Target=$B$2,ROW(Activity)-MIN(ROW(Activity))+1),ROWS($B$3:B69)))&amp;" "&amp;CHAR(10)&amp;(INDEX(Result,SMALL(IF(Target=$B$2,ROW(Result)-MIN(ROW(Result))+1),ROWS($B$3:B69))))&amp;CHAR(10),"")</f>
        <v/>
      </c>
      <c r="C69" s="23"/>
      <c r="D69" s="19" t="str">
        <f t="array" ref="D69">IFERROR(INDEX(Activity,SMALL(IF(Target=$D$2,ROW(Activity)-MIN(ROW(Activity))+1),ROWS($B$3:B69)))&amp;CHAR(10),"")</f>
        <v/>
      </c>
      <c r="E69" s="23"/>
      <c r="F69" s="19" t="str">
        <f t="array" ref="F69">IFERROR(INDEX(Activity,SMALL(IF(Target=$F$2,ROW(Activity)-MIN(ROW(Activity))+1),ROWS($B$3:B69)))&amp;CHAR(10),"")</f>
        <v/>
      </c>
      <c r="G69" s="23"/>
      <c r="H69" s="19" t="str">
        <f t="array" ref="H69">IFERROR(INDEX(Activity,SMALL(IF(Target=$H$2,ROW(Activity)-MIN(ROW(Activity))+1),ROWS($B$3:B69)))&amp;CHAR(10),"")</f>
        <v/>
      </c>
    </row>
    <row r="70" spans="2:8">
      <c r="B70" s="18" t="str">
        <f t="array" ref="B70">IFERROR(INDEX(Activity,SMALL(IF(Target=$B$2,ROW(Activity)-MIN(ROW(Activity))+1),ROWS($B$3:B70)))&amp;" "&amp;CHAR(10)&amp;(INDEX(Result,SMALL(IF(Target=$B$2,ROW(Result)-MIN(ROW(Result))+1),ROWS($B$3:B70))))&amp;CHAR(10),"")</f>
        <v/>
      </c>
      <c r="C70" s="23"/>
      <c r="D70" s="19" t="str">
        <f t="array" ref="D70">IFERROR(INDEX(Activity,SMALL(IF(Target=$D$2,ROW(Activity)-MIN(ROW(Activity))+1),ROWS($B$3:B70)))&amp;CHAR(10),"")</f>
        <v/>
      </c>
      <c r="E70" s="23"/>
      <c r="F70" s="19" t="str">
        <f t="array" ref="F70">IFERROR(INDEX(Activity,SMALL(IF(Target=$F$2,ROW(Activity)-MIN(ROW(Activity))+1),ROWS($B$3:B70)))&amp;CHAR(10),"")</f>
        <v/>
      </c>
      <c r="G70" s="23"/>
      <c r="H70" s="19" t="str">
        <f t="array" ref="H70">IFERROR(INDEX(Activity,SMALL(IF(Target=$H$2,ROW(Activity)-MIN(ROW(Activity))+1),ROWS($B$3:B70)))&amp;CHAR(10),"")</f>
        <v/>
      </c>
    </row>
    <row r="71" spans="2:8">
      <c r="B71" s="18" t="str">
        <f t="array" ref="B71">IFERROR(INDEX(Activity,SMALL(IF(Target=$B$2,ROW(Activity)-MIN(ROW(Activity))+1),ROWS($B$3:B71)))&amp;" "&amp;CHAR(10)&amp;(INDEX(Result,SMALL(IF(Target=$B$2,ROW(Result)-MIN(ROW(Result))+1),ROWS($B$3:B71))))&amp;CHAR(10),"")</f>
        <v/>
      </c>
      <c r="C71" s="23"/>
      <c r="D71" s="19" t="str">
        <f t="array" ref="D71">IFERROR(INDEX(Activity,SMALL(IF(Target=$D$2,ROW(Activity)-MIN(ROW(Activity))+1),ROWS($B$3:B71)))&amp;CHAR(10),"")</f>
        <v/>
      </c>
      <c r="E71" s="23"/>
      <c r="F71" s="19" t="str">
        <f t="array" ref="F71">IFERROR(INDEX(Activity,SMALL(IF(Target=$F$2,ROW(Activity)-MIN(ROW(Activity))+1),ROWS($B$3:B71)))&amp;CHAR(10),"")</f>
        <v/>
      </c>
      <c r="G71" s="23"/>
      <c r="H71" s="19" t="str">
        <f t="array" ref="H71">IFERROR(INDEX(Activity,SMALL(IF(Target=$H$2,ROW(Activity)-MIN(ROW(Activity))+1),ROWS($B$3:B71)))&amp;CHAR(10),"")</f>
        <v/>
      </c>
    </row>
    <row r="72" spans="2:8">
      <c r="B72" s="18" t="str">
        <f t="array" ref="B72">IFERROR(INDEX(Activity,SMALL(IF(Target=$B$2,ROW(Activity)-MIN(ROW(Activity))+1),ROWS($B$3:B72)))&amp;" "&amp;CHAR(10)&amp;(INDEX(Result,SMALL(IF(Target=$B$2,ROW(Result)-MIN(ROW(Result))+1),ROWS($B$3:B72))))&amp;CHAR(10),"")</f>
        <v/>
      </c>
      <c r="C72" s="23"/>
      <c r="D72" s="19" t="str">
        <f t="array" ref="D72">IFERROR(INDEX(Activity,SMALL(IF(Target=$D$2,ROW(Activity)-MIN(ROW(Activity))+1),ROWS($B$3:B72)))&amp;CHAR(10),"")</f>
        <v/>
      </c>
      <c r="E72" s="23"/>
      <c r="F72" s="19" t="str">
        <f t="array" ref="F72">IFERROR(INDEX(Activity,SMALL(IF(Target=$F$2,ROW(Activity)-MIN(ROW(Activity))+1),ROWS($B$3:B72)))&amp;CHAR(10),"")</f>
        <v/>
      </c>
      <c r="G72" s="23"/>
      <c r="H72" s="19" t="str">
        <f t="array" ref="H72">IFERROR(INDEX(Activity,SMALL(IF(Target=$H$2,ROW(Activity)-MIN(ROW(Activity))+1),ROWS($B$3:B72)))&amp;CHAR(10),"")</f>
        <v/>
      </c>
    </row>
    <row r="73" spans="2:8">
      <c r="B73" s="18" t="str">
        <f t="array" ref="B73">IFERROR(INDEX(Activity,SMALL(IF(Target=$B$2,ROW(Activity)-MIN(ROW(Activity))+1),ROWS($B$3:B73)))&amp;" "&amp;CHAR(10)&amp;(INDEX(Result,SMALL(IF(Target=$B$2,ROW(Result)-MIN(ROW(Result))+1),ROWS($B$3:B73))))&amp;CHAR(10),"")</f>
        <v/>
      </c>
      <c r="C73" s="23"/>
      <c r="D73" s="19" t="str">
        <f t="array" ref="D73">IFERROR(INDEX(Activity,SMALL(IF(Target=$D$2,ROW(Activity)-MIN(ROW(Activity))+1),ROWS($B$3:B73)))&amp;CHAR(10),"")</f>
        <v/>
      </c>
      <c r="E73" s="23"/>
      <c r="F73" s="19" t="str">
        <f t="array" ref="F73">IFERROR(INDEX(Activity,SMALL(IF(Target=$F$2,ROW(Activity)-MIN(ROW(Activity))+1),ROWS($B$3:B73)))&amp;CHAR(10),"")</f>
        <v/>
      </c>
      <c r="G73" s="23"/>
      <c r="H73" s="19" t="str">
        <f t="array" ref="H73">IFERROR(INDEX(Activity,SMALL(IF(Target=$H$2,ROW(Activity)-MIN(ROW(Activity))+1),ROWS($B$3:B73)))&amp;CHAR(10),"")</f>
        <v/>
      </c>
    </row>
    <row r="74" spans="2:8">
      <c r="B74" s="18" t="str">
        <f t="array" ref="B74">IFERROR(INDEX(Activity,SMALL(IF(Target=$B$2,ROW(Activity)-MIN(ROW(Activity))+1),ROWS($B$3:B74)))&amp;" "&amp;CHAR(10)&amp;(INDEX(Result,SMALL(IF(Target=$B$2,ROW(Result)-MIN(ROW(Result))+1),ROWS($B$3:B74))))&amp;CHAR(10),"")</f>
        <v/>
      </c>
      <c r="C74" s="23"/>
      <c r="D74" s="19" t="str">
        <f t="array" ref="D74">IFERROR(INDEX(Activity,SMALL(IF(Target=$D$2,ROW(Activity)-MIN(ROW(Activity))+1),ROWS($B$3:B74)))&amp;CHAR(10),"")</f>
        <v/>
      </c>
      <c r="E74" s="23"/>
      <c r="F74" s="19" t="str">
        <f t="array" ref="F74">IFERROR(INDEX(Activity,SMALL(IF(Target=$F$2,ROW(Activity)-MIN(ROW(Activity))+1),ROWS($B$3:B74)))&amp;CHAR(10),"")</f>
        <v/>
      </c>
      <c r="G74" s="23"/>
      <c r="H74" s="19" t="str">
        <f t="array" ref="H74">IFERROR(INDEX(Activity,SMALL(IF(Target=$H$2,ROW(Activity)-MIN(ROW(Activity))+1),ROWS($B$3:B74)))&amp;CHAR(10),"")</f>
        <v/>
      </c>
    </row>
    <row r="75" spans="2:8">
      <c r="B75" s="18" t="str">
        <f t="array" ref="B75">IFERROR(INDEX(Activity,SMALL(IF(Target=$B$2,ROW(Activity)-MIN(ROW(Activity))+1),ROWS($B$3:B75)))&amp;" "&amp;CHAR(10)&amp;(INDEX(Result,SMALL(IF(Target=$B$2,ROW(Result)-MIN(ROW(Result))+1),ROWS($B$3:B75))))&amp;CHAR(10),"")</f>
        <v/>
      </c>
      <c r="C75" s="23"/>
      <c r="D75" s="19" t="str">
        <f t="array" ref="D75">IFERROR(INDEX(Activity,SMALL(IF(Target=$D$2,ROW(Activity)-MIN(ROW(Activity))+1),ROWS($B$3:B75)))&amp;CHAR(10),"")</f>
        <v/>
      </c>
      <c r="E75" s="23"/>
      <c r="F75" s="19" t="str">
        <f t="array" ref="F75">IFERROR(INDEX(Activity,SMALL(IF(Target=$F$2,ROW(Activity)-MIN(ROW(Activity))+1),ROWS($B$3:B75)))&amp;CHAR(10),"")</f>
        <v/>
      </c>
      <c r="G75" s="23"/>
      <c r="H75" s="19" t="str">
        <f t="array" ref="H75">IFERROR(INDEX(Activity,SMALL(IF(Target=$H$2,ROW(Activity)-MIN(ROW(Activity))+1),ROWS($B$3:B75)))&amp;CHAR(10),"")</f>
        <v/>
      </c>
    </row>
    <row r="76" spans="2:8">
      <c r="B76" s="18" t="str">
        <f t="array" ref="B76">IFERROR(INDEX(Activity,SMALL(IF(Target=$B$2,ROW(Activity)-MIN(ROW(Activity))+1),ROWS($B$3:B76)))&amp;" "&amp;CHAR(10)&amp;(INDEX(Result,SMALL(IF(Target=$B$2,ROW(Result)-MIN(ROW(Result))+1),ROWS($B$3:B76))))&amp;CHAR(10),"")</f>
        <v/>
      </c>
      <c r="C76" s="23"/>
      <c r="D76" s="19" t="str">
        <f t="array" ref="D76">IFERROR(INDEX(Activity,SMALL(IF(Target=$D$2,ROW(Activity)-MIN(ROW(Activity))+1),ROWS($B$3:B76)))&amp;CHAR(10),"")</f>
        <v/>
      </c>
      <c r="E76" s="23"/>
      <c r="F76" s="19" t="str">
        <f t="array" ref="F76">IFERROR(INDEX(Activity,SMALL(IF(Target=$F$2,ROW(Activity)-MIN(ROW(Activity))+1),ROWS($B$3:B76)))&amp;CHAR(10),"")</f>
        <v/>
      </c>
      <c r="G76" s="23"/>
      <c r="H76" s="19" t="str">
        <f t="array" ref="H76">IFERROR(INDEX(Activity,SMALL(IF(Target=$H$2,ROW(Activity)-MIN(ROW(Activity))+1),ROWS($B$3:B76)))&amp;CHAR(10),"")</f>
        <v/>
      </c>
    </row>
    <row r="77" spans="2:8">
      <c r="B77" s="18" t="str">
        <f t="array" ref="B77">IFERROR(INDEX(Activity,SMALL(IF(Target=$B$2,ROW(Activity)-MIN(ROW(Activity))+1),ROWS($B$3:B77)))&amp;" "&amp;CHAR(10)&amp;(INDEX(Result,SMALL(IF(Target=$B$2,ROW(Result)-MIN(ROW(Result))+1),ROWS($B$3:B77))))&amp;CHAR(10),"")</f>
        <v/>
      </c>
      <c r="C77" s="23"/>
      <c r="D77" s="19" t="str">
        <f t="array" ref="D77">IFERROR(INDEX(Activity,SMALL(IF(Target=$D$2,ROW(Activity)-MIN(ROW(Activity))+1),ROWS($B$3:B77)))&amp;CHAR(10),"")</f>
        <v/>
      </c>
      <c r="E77" s="23"/>
      <c r="F77" s="19" t="str">
        <f t="array" ref="F77">IFERROR(INDEX(Activity,SMALL(IF(Target=$F$2,ROW(Activity)-MIN(ROW(Activity))+1),ROWS($B$3:B77)))&amp;CHAR(10),"")</f>
        <v/>
      </c>
      <c r="G77" s="23"/>
      <c r="H77" s="19" t="str">
        <f t="array" ref="H77">IFERROR(INDEX(Activity,SMALL(IF(Target=$H$2,ROW(Activity)-MIN(ROW(Activity))+1),ROWS($B$3:B77)))&amp;CHAR(10),"")</f>
        <v/>
      </c>
    </row>
    <row r="78" spans="2:8">
      <c r="B78" s="18" t="str">
        <f t="array" ref="B78">IFERROR(INDEX(Activity,SMALL(IF(Target=$B$2,ROW(Activity)-MIN(ROW(Activity))+1),ROWS($B$3:B78)))&amp;" "&amp;CHAR(10)&amp;(INDEX(Result,SMALL(IF(Target=$B$2,ROW(Result)-MIN(ROW(Result))+1),ROWS($B$3:B78))))&amp;CHAR(10),"")</f>
        <v/>
      </c>
      <c r="C78" s="23"/>
      <c r="D78" s="19" t="str">
        <f t="array" ref="D78">IFERROR(INDEX(Activity,SMALL(IF(Target=$D$2,ROW(Activity)-MIN(ROW(Activity))+1),ROWS($B$3:B78)))&amp;CHAR(10),"")</f>
        <v/>
      </c>
      <c r="E78" s="23"/>
      <c r="F78" s="19" t="str">
        <f t="array" ref="F78">IFERROR(INDEX(Activity,SMALL(IF(Target=$F$2,ROW(Activity)-MIN(ROW(Activity))+1),ROWS($B$3:B78)))&amp;CHAR(10),"")</f>
        <v/>
      </c>
      <c r="G78" s="23"/>
      <c r="H78" s="19" t="str">
        <f t="array" ref="H78">IFERROR(INDEX(Activity,SMALL(IF(Target=$H$2,ROW(Activity)-MIN(ROW(Activity))+1),ROWS($B$3:B78)))&amp;CHAR(10),"")</f>
        <v/>
      </c>
    </row>
    <row r="79" spans="2:8">
      <c r="B79" s="18" t="str">
        <f t="array" ref="B79">IFERROR(INDEX(Activity,SMALL(IF(Target=$B$2,ROW(Activity)-MIN(ROW(Activity))+1),ROWS($B$3:B79)))&amp;" "&amp;CHAR(10)&amp;(INDEX(Result,SMALL(IF(Target=$B$2,ROW(Result)-MIN(ROW(Result))+1),ROWS($B$3:B79))))&amp;CHAR(10),"")</f>
        <v/>
      </c>
      <c r="C79" s="23"/>
      <c r="D79" s="19" t="str">
        <f t="array" ref="D79">IFERROR(INDEX(Activity,SMALL(IF(Target=$D$2,ROW(Activity)-MIN(ROW(Activity))+1),ROWS($B$3:B79)))&amp;CHAR(10),"")</f>
        <v/>
      </c>
      <c r="E79" s="23"/>
      <c r="F79" s="19" t="str">
        <f t="array" ref="F79">IFERROR(INDEX(Activity,SMALL(IF(Target=$F$2,ROW(Activity)-MIN(ROW(Activity))+1),ROWS($B$3:B79)))&amp;CHAR(10),"")</f>
        <v/>
      </c>
      <c r="G79" s="23"/>
      <c r="H79" s="19" t="str">
        <f t="array" ref="H79">IFERROR(INDEX(Activity,SMALL(IF(Target=$H$2,ROW(Activity)-MIN(ROW(Activity))+1),ROWS($B$3:B79)))&amp;CHAR(10),"")</f>
        <v/>
      </c>
    </row>
    <row r="80" spans="2:8">
      <c r="B80" s="18" t="str">
        <f t="array" ref="B80">IFERROR(INDEX(Activity,SMALL(IF(Target=$B$2,ROW(Activity)-MIN(ROW(Activity))+1),ROWS($B$3:B80)))&amp;" "&amp;CHAR(10)&amp;(INDEX(Result,SMALL(IF(Target=$B$2,ROW(Result)-MIN(ROW(Result))+1),ROWS($B$3:B80))))&amp;CHAR(10),"")</f>
        <v/>
      </c>
      <c r="C80" s="23"/>
      <c r="D80" s="19" t="str">
        <f t="array" ref="D80">IFERROR(INDEX(Activity,SMALL(IF(Target=$D$2,ROW(Activity)-MIN(ROW(Activity))+1),ROWS($B$3:B80)))&amp;CHAR(10),"")</f>
        <v/>
      </c>
      <c r="E80" s="23"/>
      <c r="F80" s="19" t="str">
        <f t="array" ref="F80">IFERROR(INDEX(Activity,SMALL(IF(Target=$F$2,ROW(Activity)-MIN(ROW(Activity))+1),ROWS($B$3:B80)))&amp;CHAR(10),"")</f>
        <v/>
      </c>
      <c r="G80" s="23"/>
      <c r="H80" s="19" t="str">
        <f t="array" ref="H80">IFERROR(INDEX(Activity,SMALL(IF(Target=$H$2,ROW(Activity)-MIN(ROW(Activity))+1),ROWS($B$3:B80)))&amp;CHAR(10),"")</f>
        <v/>
      </c>
    </row>
    <row r="81" spans="2:8">
      <c r="B81" s="18" t="str">
        <f t="array" ref="B81">IFERROR(INDEX(Activity,SMALL(IF(Target=$B$2,ROW(Activity)-MIN(ROW(Activity))+1),ROWS($B$3:B81)))&amp;" "&amp;CHAR(10)&amp;(INDEX(Result,SMALL(IF(Target=$B$2,ROW(Result)-MIN(ROW(Result))+1),ROWS($B$3:B81))))&amp;CHAR(10),"")</f>
        <v/>
      </c>
      <c r="C81" s="23"/>
      <c r="D81" s="19" t="str">
        <f t="array" ref="D81">IFERROR(INDEX(Activity,SMALL(IF(Target=$D$2,ROW(Activity)-MIN(ROW(Activity))+1),ROWS($B$3:B81)))&amp;CHAR(10),"")</f>
        <v/>
      </c>
      <c r="E81" s="23"/>
      <c r="F81" s="19" t="str">
        <f t="array" ref="F81">IFERROR(INDEX(Activity,SMALL(IF(Target=$F$2,ROW(Activity)-MIN(ROW(Activity))+1),ROWS($B$3:B81)))&amp;CHAR(10),"")</f>
        <v/>
      </c>
      <c r="G81" s="23"/>
      <c r="H81" s="19" t="str">
        <f t="array" ref="H81">IFERROR(INDEX(Activity,SMALL(IF(Target=$H$2,ROW(Activity)-MIN(ROW(Activity))+1),ROWS($B$3:B81)))&amp;CHAR(10),"")</f>
        <v/>
      </c>
    </row>
    <row r="82" spans="2:8">
      <c r="B82" s="18" t="str">
        <f t="array" ref="B82">IFERROR(INDEX(Activity,SMALL(IF(Target=$B$2,ROW(Activity)-MIN(ROW(Activity))+1),ROWS($B$3:B82)))&amp;" "&amp;CHAR(10)&amp;(INDEX(Result,SMALL(IF(Target=$B$2,ROW(Result)-MIN(ROW(Result))+1),ROWS($B$3:B82))))&amp;CHAR(10),"")</f>
        <v/>
      </c>
      <c r="C82" s="23"/>
      <c r="D82" s="19" t="str">
        <f t="array" ref="D82">IFERROR(INDEX(Activity,SMALL(IF(Target=$D$2,ROW(Activity)-MIN(ROW(Activity))+1),ROWS($B$3:B82)))&amp;CHAR(10),"")</f>
        <v/>
      </c>
      <c r="E82" s="23"/>
      <c r="F82" s="19" t="str">
        <f t="array" ref="F82">IFERROR(INDEX(Activity,SMALL(IF(Target=$F$2,ROW(Activity)-MIN(ROW(Activity))+1),ROWS($B$3:B82)))&amp;CHAR(10),"")</f>
        <v/>
      </c>
      <c r="G82" s="23"/>
      <c r="H82" s="19" t="str">
        <f t="array" ref="H82">IFERROR(INDEX(Activity,SMALL(IF(Target=$H$2,ROW(Activity)-MIN(ROW(Activity))+1),ROWS($B$3:B82)))&amp;CHAR(10),"")</f>
        <v/>
      </c>
    </row>
    <row r="83" spans="2:8">
      <c r="B83" s="18" t="str">
        <f t="array" ref="B83">IFERROR(INDEX(Activity,SMALL(IF(Target=$B$2,ROW(Activity)-MIN(ROW(Activity))+1),ROWS($B$3:B83)))&amp;" "&amp;CHAR(10)&amp;(INDEX(Result,SMALL(IF(Target=$B$2,ROW(Result)-MIN(ROW(Result))+1),ROWS($B$3:B83))))&amp;CHAR(10),"")</f>
        <v/>
      </c>
      <c r="C83" s="23"/>
      <c r="D83" s="19" t="str">
        <f t="array" ref="D83">IFERROR(INDEX(Activity,SMALL(IF(Target=$D$2,ROW(Activity)-MIN(ROW(Activity))+1),ROWS($B$3:B83)))&amp;CHAR(10),"")</f>
        <v/>
      </c>
      <c r="E83" s="23"/>
      <c r="F83" s="19" t="str">
        <f t="array" ref="F83">IFERROR(INDEX(Activity,SMALL(IF(Target=$F$2,ROW(Activity)-MIN(ROW(Activity))+1),ROWS($B$3:B83)))&amp;CHAR(10),"")</f>
        <v/>
      </c>
      <c r="G83" s="23"/>
      <c r="H83" s="19" t="str">
        <f t="array" ref="H83">IFERROR(INDEX(Activity,SMALL(IF(Target=$H$2,ROW(Activity)-MIN(ROW(Activity))+1),ROWS($B$3:B83)))&amp;CHAR(10),"")</f>
        <v/>
      </c>
    </row>
    <row r="84" spans="2:8">
      <c r="B84" s="18" t="str">
        <f t="array" ref="B84">IFERROR(INDEX(Activity,SMALL(IF(Target=$B$2,ROW(Activity)-MIN(ROW(Activity))+1),ROWS($B$3:B84)))&amp;" "&amp;CHAR(10)&amp;(INDEX(Result,SMALL(IF(Target=$B$2,ROW(Result)-MIN(ROW(Result))+1),ROWS($B$3:B84))))&amp;CHAR(10),"")</f>
        <v/>
      </c>
      <c r="C84" s="23"/>
      <c r="D84" s="19" t="str">
        <f t="array" ref="D84">IFERROR(INDEX(Activity,SMALL(IF(Target=$D$2,ROW(Activity)-MIN(ROW(Activity))+1),ROWS($B$3:B84)))&amp;CHAR(10),"")</f>
        <v/>
      </c>
      <c r="E84" s="23"/>
      <c r="F84" s="19" t="str">
        <f t="array" ref="F84">IFERROR(INDEX(Activity,SMALL(IF(Target=$F$2,ROW(Activity)-MIN(ROW(Activity))+1),ROWS($B$3:B84)))&amp;CHAR(10),"")</f>
        <v/>
      </c>
      <c r="G84" s="23"/>
      <c r="H84" s="19" t="str">
        <f t="array" ref="H84">IFERROR(INDEX(Activity,SMALL(IF(Target=$H$2,ROW(Activity)-MIN(ROW(Activity))+1),ROWS($B$3:B84)))&amp;CHAR(10),"")</f>
        <v/>
      </c>
    </row>
    <row r="85" spans="2:8">
      <c r="B85" s="18" t="str">
        <f t="array" ref="B85">IFERROR(INDEX(Activity,SMALL(IF(Target=$B$2,ROW(Activity)-MIN(ROW(Activity))+1),ROWS($B$3:B85)))&amp;" "&amp;CHAR(10)&amp;(INDEX(Result,SMALL(IF(Target=$B$2,ROW(Result)-MIN(ROW(Result))+1),ROWS($B$3:B85))))&amp;CHAR(10),"")</f>
        <v/>
      </c>
      <c r="C85" s="23"/>
      <c r="D85" s="19" t="str">
        <f t="array" ref="D85">IFERROR(INDEX(Activity,SMALL(IF(Target=$D$2,ROW(Activity)-MIN(ROW(Activity))+1),ROWS($B$3:B85)))&amp;CHAR(10),"")</f>
        <v/>
      </c>
      <c r="E85" s="23"/>
      <c r="F85" s="19" t="str">
        <f t="array" ref="F85">IFERROR(INDEX(Activity,SMALL(IF(Target=$F$2,ROW(Activity)-MIN(ROW(Activity))+1),ROWS($B$3:B85)))&amp;CHAR(10),"")</f>
        <v/>
      </c>
      <c r="G85" s="23"/>
      <c r="H85" s="19" t="str">
        <f t="array" ref="H85">IFERROR(INDEX(Activity,SMALL(IF(Target=$H$2,ROW(Activity)-MIN(ROW(Activity))+1),ROWS($B$3:B85)))&amp;CHAR(10),"")</f>
        <v/>
      </c>
    </row>
    <row r="86" spans="2:8">
      <c r="B86" s="18" t="str">
        <f t="array" ref="B86">IFERROR(INDEX(Activity,SMALL(IF(Target=$B$2,ROW(Activity)-MIN(ROW(Activity))+1),ROWS($B$3:B86)))&amp;" "&amp;CHAR(10)&amp;(INDEX(Result,SMALL(IF(Target=$B$2,ROW(Result)-MIN(ROW(Result))+1),ROWS($B$3:B86))))&amp;CHAR(10),"")</f>
        <v/>
      </c>
      <c r="C86" s="23"/>
      <c r="D86" s="19" t="str">
        <f t="array" ref="D86">IFERROR(INDEX(Activity,SMALL(IF(Target=$D$2,ROW(Activity)-MIN(ROW(Activity))+1),ROWS($B$3:B86)))&amp;CHAR(10),"")</f>
        <v/>
      </c>
      <c r="E86" s="23"/>
      <c r="F86" s="19" t="str">
        <f t="array" ref="F86">IFERROR(INDEX(Activity,SMALL(IF(Target=$F$2,ROW(Activity)-MIN(ROW(Activity))+1),ROWS($B$3:B86)))&amp;CHAR(10),"")</f>
        <v/>
      </c>
      <c r="G86" s="23"/>
      <c r="H86" s="19" t="str">
        <f t="array" ref="H86">IFERROR(INDEX(Activity,SMALL(IF(Target=$H$2,ROW(Activity)-MIN(ROW(Activity))+1),ROWS($B$3:B86)))&amp;CHAR(10),"")</f>
        <v/>
      </c>
    </row>
    <row r="87" spans="2:8">
      <c r="B87" s="18" t="str">
        <f t="array" ref="B87">IFERROR(INDEX(Activity,SMALL(IF(Target=$B$2,ROW(Activity)-MIN(ROW(Activity))+1),ROWS($B$3:B87)))&amp;" "&amp;CHAR(10)&amp;(INDEX(Result,SMALL(IF(Target=$B$2,ROW(Result)-MIN(ROW(Result))+1),ROWS($B$3:B87))))&amp;CHAR(10),"")</f>
        <v/>
      </c>
      <c r="C87" s="23"/>
      <c r="D87" s="19" t="str">
        <f t="array" ref="D87">IFERROR(INDEX(Activity,SMALL(IF(Target=$D$2,ROW(Activity)-MIN(ROW(Activity))+1),ROWS($B$3:B87)))&amp;CHAR(10),"")</f>
        <v/>
      </c>
      <c r="E87" s="23"/>
      <c r="F87" s="19" t="str">
        <f t="array" ref="F87">IFERROR(INDEX(Activity,SMALL(IF(Target=$F$2,ROW(Activity)-MIN(ROW(Activity))+1),ROWS($B$3:B87)))&amp;CHAR(10),"")</f>
        <v/>
      </c>
      <c r="G87" s="23"/>
      <c r="H87" s="19" t="str">
        <f t="array" ref="H87">IFERROR(INDEX(Activity,SMALL(IF(Target=$H$2,ROW(Activity)-MIN(ROW(Activity))+1),ROWS($B$3:B87)))&amp;CHAR(10),"")</f>
        <v/>
      </c>
    </row>
    <row r="88" spans="2:8">
      <c r="B88" s="18" t="str">
        <f t="array" ref="B88">IFERROR(INDEX(Activity,SMALL(IF(Target=$B$2,ROW(Activity)-MIN(ROW(Activity))+1),ROWS($B$3:B88)))&amp;" "&amp;CHAR(10)&amp;(INDEX(Result,SMALL(IF(Target=$B$2,ROW(Result)-MIN(ROW(Result))+1),ROWS($B$3:B88))))&amp;CHAR(10),"")</f>
        <v/>
      </c>
      <c r="C88" s="23"/>
      <c r="D88" s="19" t="str">
        <f t="array" ref="D88">IFERROR(INDEX(Activity,SMALL(IF(Target=$D$2,ROW(Activity)-MIN(ROW(Activity))+1),ROWS($B$3:B88)))&amp;CHAR(10),"")</f>
        <v/>
      </c>
      <c r="E88" s="23"/>
      <c r="F88" s="19" t="str">
        <f t="array" ref="F88">IFERROR(INDEX(Activity,SMALL(IF(Target=$F$2,ROW(Activity)-MIN(ROW(Activity))+1),ROWS($B$3:B88)))&amp;CHAR(10),"")</f>
        <v/>
      </c>
      <c r="G88" s="23"/>
      <c r="H88" s="19" t="str">
        <f t="array" ref="H88">IFERROR(INDEX(Activity,SMALL(IF(Target=$H$2,ROW(Activity)-MIN(ROW(Activity))+1),ROWS($B$3:B88)))&amp;CHAR(10),"")</f>
        <v/>
      </c>
    </row>
    <row r="89" spans="2:8">
      <c r="B89" s="18" t="str">
        <f t="array" ref="B89">IFERROR(INDEX(Activity,SMALL(IF(Target=$B$2,ROW(Activity)-MIN(ROW(Activity))+1),ROWS($B$3:B89)))&amp;" "&amp;CHAR(10)&amp;(INDEX(Result,SMALL(IF(Target=$B$2,ROW(Result)-MIN(ROW(Result))+1),ROWS($B$3:B89))))&amp;CHAR(10),"")</f>
        <v/>
      </c>
      <c r="C89" s="23"/>
      <c r="D89" s="19" t="str">
        <f t="array" ref="D89">IFERROR(INDEX(Activity,SMALL(IF(Target=$D$2,ROW(Activity)-MIN(ROW(Activity))+1),ROWS($B$3:B89)))&amp;CHAR(10),"")</f>
        <v/>
      </c>
      <c r="E89" s="23"/>
      <c r="F89" s="19" t="str">
        <f t="array" ref="F89">IFERROR(INDEX(Activity,SMALL(IF(Target=$F$2,ROW(Activity)-MIN(ROW(Activity))+1),ROWS($B$3:B89)))&amp;CHAR(10),"")</f>
        <v/>
      </c>
      <c r="G89" s="23"/>
      <c r="H89" s="19" t="str">
        <f t="array" ref="H89">IFERROR(INDEX(Activity,SMALL(IF(Target=$H$2,ROW(Activity)-MIN(ROW(Activity))+1),ROWS($B$3:B89)))&amp;CHAR(10),"")</f>
        <v/>
      </c>
    </row>
    <row r="90" spans="2:8">
      <c r="B90" s="18" t="str">
        <f t="array" ref="B90">IFERROR(INDEX(Activity,SMALL(IF(Target=$B$2,ROW(Activity)-MIN(ROW(Activity))+1),ROWS($B$3:B90)))&amp;" "&amp;CHAR(10)&amp;(INDEX(Result,SMALL(IF(Target=$B$2,ROW(Result)-MIN(ROW(Result))+1),ROWS($B$3:B90))))&amp;CHAR(10),"")</f>
        <v/>
      </c>
      <c r="C90" s="23"/>
      <c r="D90" s="19" t="str">
        <f t="array" ref="D90">IFERROR(INDEX(Activity,SMALL(IF(Target=$D$2,ROW(Activity)-MIN(ROW(Activity))+1),ROWS($B$3:B90)))&amp;CHAR(10),"")</f>
        <v/>
      </c>
      <c r="E90" s="23"/>
      <c r="F90" s="19" t="str">
        <f t="array" ref="F90">IFERROR(INDEX(Activity,SMALL(IF(Target=$F$2,ROW(Activity)-MIN(ROW(Activity))+1),ROWS($B$3:B90)))&amp;CHAR(10),"")</f>
        <v/>
      </c>
      <c r="G90" s="23"/>
      <c r="H90" s="19" t="str">
        <f t="array" ref="H90">IFERROR(INDEX(Activity,SMALL(IF(Target=$H$2,ROW(Activity)-MIN(ROW(Activity))+1),ROWS($B$3:B90)))&amp;CHAR(10),"")</f>
        <v/>
      </c>
    </row>
    <row r="91" spans="2:8">
      <c r="B91" s="18" t="str">
        <f t="array" ref="B91">IFERROR(INDEX(Activity,SMALL(IF(Target=$B$2,ROW(Activity)-MIN(ROW(Activity))+1),ROWS($B$3:B91)))&amp;" "&amp;CHAR(10)&amp;(INDEX(Result,SMALL(IF(Target=$B$2,ROW(Result)-MIN(ROW(Result))+1),ROWS($B$3:B91))))&amp;CHAR(10),"")</f>
        <v/>
      </c>
      <c r="C91" s="23"/>
      <c r="D91" s="19" t="str">
        <f t="array" ref="D91">IFERROR(INDEX(Activity,SMALL(IF(Target=$D$2,ROW(Activity)-MIN(ROW(Activity))+1),ROWS($B$3:B91)))&amp;CHAR(10),"")</f>
        <v/>
      </c>
      <c r="E91" s="23"/>
      <c r="F91" s="19" t="str">
        <f t="array" ref="F91">IFERROR(INDEX(Activity,SMALL(IF(Target=$F$2,ROW(Activity)-MIN(ROW(Activity))+1),ROWS($B$3:B91)))&amp;CHAR(10),"")</f>
        <v/>
      </c>
      <c r="G91" s="23"/>
      <c r="H91" s="19" t="str">
        <f t="array" ref="H91">IFERROR(INDEX(Activity,SMALL(IF(Target=$H$2,ROW(Activity)-MIN(ROW(Activity))+1),ROWS($B$3:B91)))&amp;CHAR(10),"")</f>
        <v/>
      </c>
    </row>
    <row r="92" spans="2:8">
      <c r="B92" s="18" t="str">
        <f t="array" ref="B92">IFERROR(INDEX(Activity,SMALL(IF(Target=$B$2,ROW(Activity)-MIN(ROW(Activity))+1),ROWS($B$3:B92)))&amp;" "&amp;CHAR(10)&amp;(INDEX(Result,SMALL(IF(Target=$B$2,ROW(Result)-MIN(ROW(Result))+1),ROWS($B$3:B92))))&amp;CHAR(10),"")</f>
        <v/>
      </c>
      <c r="C92" s="23"/>
      <c r="D92" s="19" t="str">
        <f t="array" ref="D92">IFERROR(INDEX(Activity,SMALL(IF(Target=$D$2,ROW(Activity)-MIN(ROW(Activity))+1),ROWS($B$3:B92)))&amp;CHAR(10),"")</f>
        <v/>
      </c>
      <c r="E92" s="23"/>
      <c r="F92" s="19" t="str">
        <f t="array" ref="F92">IFERROR(INDEX(Activity,SMALL(IF(Target=$F$2,ROW(Activity)-MIN(ROW(Activity))+1),ROWS($B$3:B92)))&amp;CHAR(10),"")</f>
        <v/>
      </c>
      <c r="G92" s="23"/>
      <c r="H92" s="19" t="str">
        <f t="array" ref="H92">IFERROR(INDEX(Activity,SMALL(IF(Target=$H$2,ROW(Activity)-MIN(ROW(Activity))+1),ROWS($B$3:B92)))&amp;CHAR(10),"")</f>
        <v/>
      </c>
    </row>
    <row r="93" spans="2:8">
      <c r="B93" s="18" t="str">
        <f t="array" ref="B93">IFERROR(INDEX(Activity,SMALL(IF(Target=$B$2,ROW(Activity)-MIN(ROW(Activity))+1),ROWS($B$3:B93)))&amp;" "&amp;CHAR(10)&amp;(INDEX(Result,SMALL(IF(Target=$B$2,ROW(Result)-MIN(ROW(Result))+1),ROWS($B$3:B93))))&amp;CHAR(10),"")</f>
        <v/>
      </c>
      <c r="C93" s="23"/>
      <c r="D93" s="19" t="str">
        <f t="array" ref="D93">IFERROR(INDEX(Activity,SMALL(IF(Target=$D$2,ROW(Activity)-MIN(ROW(Activity))+1),ROWS($B$3:B93)))&amp;CHAR(10),"")</f>
        <v/>
      </c>
      <c r="E93" s="23"/>
      <c r="F93" s="19" t="str">
        <f t="array" ref="F93">IFERROR(INDEX(Activity,SMALL(IF(Target=$F$2,ROW(Activity)-MIN(ROW(Activity))+1),ROWS($B$3:B93)))&amp;CHAR(10),"")</f>
        <v/>
      </c>
      <c r="G93" s="23"/>
      <c r="H93" s="19" t="str">
        <f t="array" ref="H93">IFERROR(INDEX(Activity,SMALL(IF(Target=$H$2,ROW(Activity)-MIN(ROW(Activity))+1),ROWS($B$3:B93)))&amp;CHAR(10),"")</f>
        <v/>
      </c>
    </row>
    <row r="94" spans="2:8">
      <c r="B94" s="18" t="str">
        <f t="array" ref="B94">IFERROR(INDEX(Activity,SMALL(IF(Target=$B$2,ROW(Activity)-MIN(ROW(Activity))+1),ROWS($B$3:B94)))&amp;" "&amp;CHAR(10)&amp;(INDEX(Result,SMALL(IF(Target=$B$2,ROW(Result)-MIN(ROW(Result))+1),ROWS($B$3:B94))))&amp;CHAR(10),"")</f>
        <v/>
      </c>
      <c r="C94" s="23"/>
      <c r="D94" s="19" t="str">
        <f t="array" ref="D94">IFERROR(INDEX(Activity,SMALL(IF(Target=$D$2,ROW(Activity)-MIN(ROW(Activity))+1),ROWS($B$3:B94)))&amp;CHAR(10),"")</f>
        <v/>
      </c>
      <c r="E94" s="23"/>
      <c r="F94" s="19" t="str">
        <f t="array" ref="F94">IFERROR(INDEX(Activity,SMALL(IF(Target=$F$2,ROW(Activity)-MIN(ROW(Activity))+1),ROWS($B$3:B94)))&amp;CHAR(10),"")</f>
        <v/>
      </c>
      <c r="G94" s="23"/>
      <c r="H94" s="19" t="str">
        <f t="array" ref="H94">IFERROR(INDEX(Activity,SMALL(IF(Target=$H$2,ROW(Activity)-MIN(ROW(Activity))+1),ROWS($B$3:B94)))&amp;CHAR(10),"")</f>
        <v/>
      </c>
    </row>
    <row r="95" spans="2:8">
      <c r="B95" s="18" t="str">
        <f t="array" ref="B95">IFERROR(INDEX(Activity,SMALL(IF(Target=$B$2,ROW(Activity)-MIN(ROW(Activity))+1),ROWS($B$3:B95)))&amp;" "&amp;CHAR(10)&amp;(INDEX(Result,SMALL(IF(Target=$B$2,ROW(Result)-MIN(ROW(Result))+1),ROWS($B$3:B95))))&amp;CHAR(10),"")</f>
        <v/>
      </c>
      <c r="C95" s="23"/>
      <c r="D95" s="19" t="str">
        <f t="array" ref="D95">IFERROR(INDEX(Activity,SMALL(IF(Target=$D$2,ROW(Activity)-MIN(ROW(Activity))+1),ROWS($B$3:B95)))&amp;CHAR(10),"")</f>
        <v/>
      </c>
      <c r="E95" s="23"/>
      <c r="F95" s="19" t="str">
        <f t="array" ref="F95">IFERROR(INDEX(Activity,SMALL(IF(Target=$F$2,ROW(Activity)-MIN(ROW(Activity))+1),ROWS($B$3:B95)))&amp;CHAR(10),"")</f>
        <v/>
      </c>
      <c r="G95" s="23"/>
      <c r="H95" s="19" t="str">
        <f t="array" ref="H95">IFERROR(INDEX(Activity,SMALL(IF(Target=$H$2,ROW(Activity)-MIN(ROW(Activity))+1),ROWS($B$3:B95)))&amp;CHAR(10),"")</f>
        <v/>
      </c>
    </row>
    <row r="96" spans="2:8">
      <c r="B96" s="18" t="str">
        <f t="array" ref="B96">IFERROR(INDEX(Activity,SMALL(IF(Target=$B$2,ROW(Activity)-MIN(ROW(Activity))+1),ROWS($B$3:B96)))&amp;" "&amp;CHAR(10)&amp;(INDEX(Result,SMALL(IF(Target=$B$2,ROW(Result)-MIN(ROW(Result))+1),ROWS($B$3:B96))))&amp;CHAR(10),"")</f>
        <v/>
      </c>
      <c r="C96" s="23"/>
      <c r="D96" s="19" t="str">
        <f t="array" ref="D96">IFERROR(INDEX(Activity,SMALL(IF(Target=$D$2,ROW(Activity)-MIN(ROW(Activity))+1),ROWS($B$3:B96)))&amp;CHAR(10),"")</f>
        <v/>
      </c>
      <c r="E96" s="23"/>
      <c r="F96" s="19" t="str">
        <f t="array" ref="F96">IFERROR(INDEX(Activity,SMALL(IF(Target=$F$2,ROW(Activity)-MIN(ROW(Activity))+1),ROWS($B$3:B96)))&amp;CHAR(10),"")</f>
        <v/>
      </c>
      <c r="G96" s="23"/>
      <c r="H96" s="19" t="str">
        <f t="array" ref="H96">IFERROR(INDEX(Activity,SMALL(IF(Target=$H$2,ROW(Activity)-MIN(ROW(Activity))+1),ROWS($B$3:B96)))&amp;CHAR(10),"")</f>
        <v/>
      </c>
    </row>
    <row r="97" spans="2:8">
      <c r="B97" s="18" t="str">
        <f t="array" ref="B97">IFERROR(INDEX(Activity,SMALL(IF(Target=$B$2,ROW(Activity)-MIN(ROW(Activity))+1),ROWS($B$3:B97)))&amp;" "&amp;CHAR(10)&amp;(INDEX(Result,SMALL(IF(Target=$B$2,ROW(Result)-MIN(ROW(Result))+1),ROWS($B$3:B97))))&amp;CHAR(10),"")</f>
        <v/>
      </c>
      <c r="C97" s="23"/>
      <c r="D97" s="19" t="str">
        <f t="array" ref="D97">IFERROR(INDEX(Activity,SMALL(IF(Target=$D$2,ROW(Activity)-MIN(ROW(Activity))+1),ROWS($B$3:B97)))&amp;CHAR(10),"")</f>
        <v/>
      </c>
      <c r="E97" s="23"/>
      <c r="F97" s="19" t="str">
        <f t="array" ref="F97">IFERROR(INDEX(Activity,SMALL(IF(Target=$F$2,ROW(Activity)-MIN(ROW(Activity))+1),ROWS($B$3:B97)))&amp;CHAR(10),"")</f>
        <v/>
      </c>
      <c r="G97" s="23"/>
      <c r="H97" s="19" t="str">
        <f t="array" ref="H97">IFERROR(INDEX(Activity,SMALL(IF(Target=$H$2,ROW(Activity)-MIN(ROW(Activity))+1),ROWS($B$3:B97)))&amp;CHAR(10),"")</f>
        <v/>
      </c>
    </row>
    <row r="98" spans="2:8">
      <c r="B98" s="18" t="str">
        <f t="array" ref="B98">IFERROR(INDEX(Activity,SMALL(IF(Target=$B$2,ROW(Activity)-MIN(ROW(Activity))+1),ROWS($B$3:B98)))&amp;" "&amp;CHAR(10)&amp;(INDEX(Result,SMALL(IF(Target=$B$2,ROW(Result)-MIN(ROW(Result))+1),ROWS($B$3:B98))))&amp;CHAR(10),"")</f>
        <v/>
      </c>
      <c r="C98" s="23"/>
      <c r="D98" s="19" t="str">
        <f t="array" ref="D98">IFERROR(INDEX(Activity,SMALL(IF(Target=$D$2,ROW(Activity)-MIN(ROW(Activity))+1),ROWS($B$3:B98)))&amp;CHAR(10),"")</f>
        <v/>
      </c>
      <c r="E98" s="23"/>
      <c r="F98" s="19" t="str">
        <f t="array" ref="F98">IFERROR(INDEX(Activity,SMALL(IF(Target=$F$2,ROW(Activity)-MIN(ROW(Activity))+1),ROWS($B$3:B98)))&amp;CHAR(10),"")</f>
        <v/>
      </c>
      <c r="G98" s="23"/>
      <c r="H98" s="19" t="str">
        <f t="array" ref="H98">IFERROR(INDEX(Activity,SMALL(IF(Target=$H$2,ROW(Activity)-MIN(ROW(Activity))+1),ROWS($B$3:B98)))&amp;CHAR(10),"")</f>
        <v/>
      </c>
    </row>
    <row r="99" spans="2:8">
      <c r="B99" s="18" t="str">
        <f t="array" ref="B99">IFERROR(INDEX(Activity,SMALL(IF(Target=$B$2,ROW(Activity)-MIN(ROW(Activity))+1),ROWS($B$3:B99)))&amp;" "&amp;CHAR(10)&amp;(INDEX(Result,SMALL(IF(Target=$B$2,ROW(Result)-MIN(ROW(Result))+1),ROWS($B$3:B99))))&amp;CHAR(10),"")</f>
        <v/>
      </c>
      <c r="C99" s="23"/>
      <c r="D99" s="19" t="str">
        <f t="array" ref="D99">IFERROR(INDEX(Activity,SMALL(IF(Target=$D$2,ROW(Activity)-MIN(ROW(Activity))+1),ROWS($B$3:B99)))&amp;CHAR(10),"")</f>
        <v/>
      </c>
      <c r="E99" s="23"/>
      <c r="F99" s="19" t="str">
        <f t="array" ref="F99">IFERROR(INDEX(Activity,SMALL(IF(Target=$F$2,ROW(Activity)-MIN(ROW(Activity))+1),ROWS($B$3:B99)))&amp;CHAR(10),"")</f>
        <v/>
      </c>
      <c r="G99" s="23"/>
      <c r="H99" s="19" t="str">
        <f t="array" ref="H99">IFERROR(INDEX(Activity,SMALL(IF(Target=$H$2,ROW(Activity)-MIN(ROW(Activity))+1),ROWS($B$3:B99)))&amp;CHAR(10),"")</f>
        <v/>
      </c>
    </row>
    <row r="100" spans="2:8">
      <c r="B100" s="18" t="str">
        <f t="array" ref="B100">IFERROR(INDEX(Activity,SMALL(IF(Target=$B$2,ROW(Activity)-MIN(ROW(Activity))+1),ROWS($B$3:B100)))&amp;" "&amp;CHAR(10)&amp;(INDEX(Result,SMALL(IF(Target=$B$2,ROW(Result)-MIN(ROW(Result))+1),ROWS($B$3:B100))))&amp;CHAR(10),"")</f>
        <v/>
      </c>
      <c r="C100" s="23"/>
      <c r="D100" s="19" t="str">
        <f t="array" ref="D100">IFERROR(INDEX(Activity,SMALL(IF(Target=$D$2,ROW(Activity)-MIN(ROW(Activity))+1),ROWS($B$3:B100)))&amp;CHAR(10),"")</f>
        <v/>
      </c>
      <c r="E100" s="23"/>
      <c r="F100" s="19" t="str">
        <f t="array" ref="F100">IFERROR(INDEX(Activity,SMALL(IF(Target=$F$2,ROW(Activity)-MIN(ROW(Activity))+1),ROWS($B$3:B100)))&amp;CHAR(10),"")</f>
        <v/>
      </c>
      <c r="G100" s="23"/>
      <c r="H100" s="19" t="str">
        <f t="array" ref="H100">IFERROR(INDEX(Activity,SMALL(IF(Target=$H$2,ROW(Activity)-MIN(ROW(Activity))+1),ROWS($B$3:B100)))&amp;CHAR(10),"")</f>
        <v/>
      </c>
    </row>
  </sheetData>
  <conditionalFormatting sqref="B3:B100">
    <cfRule type="expression" dxfId="72" priority="2">
      <formula>ISNUMBER(SEARCH("No Change",$B3))</formula>
    </cfRule>
    <cfRule type="expression" dxfId="71" priority="6">
      <formula>LEN($B3)&lt;&gt;0</formula>
    </cfRule>
  </conditionalFormatting>
  <conditionalFormatting sqref="D3:D100">
    <cfRule type="expression" dxfId="70" priority="5">
      <formula>LEN($D3)&lt;&gt;0</formula>
    </cfRule>
  </conditionalFormatting>
  <conditionalFormatting sqref="F3:F100">
    <cfRule type="expression" dxfId="69" priority="4">
      <formula>LEN($F3)&lt;&gt;0</formula>
    </cfRule>
  </conditionalFormatting>
  <conditionalFormatting sqref="H3:H100">
    <cfRule type="expression" dxfId="68" priority="3">
      <formula>LEN($H3)&lt;&gt;0</formula>
    </cfRule>
  </conditionalFormatting>
  <conditionalFormatting sqref="B3:B100">
    <cfRule type="expression" dxfId="67" priority="1">
      <formula>LEN($B3)=0</formula>
    </cfRule>
  </conditionalFormatting>
  <printOptions horizontalCentered="1"/>
  <pageMargins left="0.7" right="0.7" top="0.75" bottom="0.75" header="0.3" footer="0.3"/>
  <pageSetup scale="89" fitToHeight="0" orientation="landscape" horizontalDpi="1200" verticalDpi="1200" r:id="rId1"/>
  <headerFooter differentFirst="1">
    <oddFooter>Page &amp;P of &amp;N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F03BA-84D3-4B3A-AE56-BA5F4AE8941F}">
  <sheetPr>
    <tabColor theme="1" tint="0.499984740745262"/>
    <pageSetUpPr fitToPage="1"/>
  </sheetPr>
  <dimension ref="A1:AF40"/>
  <sheetViews>
    <sheetView showGridLines="0" topLeftCell="A4" workbookViewId="0">
      <selection activeCell="J23" sqref="J23"/>
    </sheetView>
  </sheetViews>
  <sheetFormatPr defaultRowHeight="15"/>
  <cols>
    <col min="1" max="1" width="2.625" style="6" customWidth="1"/>
    <col min="2" max="2" width="15.625" customWidth="1"/>
    <col min="3" max="3" width="36.125" customWidth="1"/>
    <col min="4" max="4" width="12.625" customWidth="1"/>
    <col min="5" max="5" width="30.625" customWidth="1"/>
    <col min="6" max="6" width="18.5" bestFit="1" customWidth="1"/>
    <col min="7" max="7" width="26.125" bestFit="1" customWidth="1"/>
    <col min="8" max="8" width="27.125" bestFit="1" customWidth="1"/>
    <col min="9" max="9" width="20.375" customWidth="1"/>
    <col min="10" max="10" width="39.875" customWidth="1"/>
  </cols>
  <sheetData>
    <row r="1" spans="1:10" ht="50.1" customHeight="1">
      <c r="A1" s="6" t="s">
        <v>0</v>
      </c>
      <c r="B1" s="1" t="s">
        <v>95</v>
      </c>
    </row>
    <row r="2" spans="1:10">
      <c r="B2" s="11" t="s">
        <v>2</v>
      </c>
      <c r="C2" s="12">
        <f>SUMPRODUCT((RoadmapData3[Time estimation]))</f>
        <v>43</v>
      </c>
      <c r="D2" s="11" t="s">
        <v>3</v>
      </c>
      <c r="E2" s="29">
        <f>C2/7</f>
        <v>6.1428571428571432</v>
      </c>
    </row>
    <row r="3" spans="1:10">
      <c r="B3" s="13" t="s">
        <v>4</v>
      </c>
      <c r="C3" s="14">
        <f>SUMIF(RoadmapData3[Target],"&lt;&gt;"&amp;"Completed",RoadmapData3[Time estimation])</f>
        <v>43</v>
      </c>
      <c r="D3" s="13"/>
      <c r="E3" s="14"/>
    </row>
    <row r="4" spans="1:10">
      <c r="B4" s="15" t="s">
        <v>5</v>
      </c>
      <c r="C4" s="16">
        <f>SUMIF(RoadmapData3[Target],"Completed",RoadmapData3[Time estimation])</f>
        <v>0</v>
      </c>
      <c r="D4" s="15"/>
      <c r="E4" s="16"/>
    </row>
    <row r="5" spans="1:10">
      <c r="A5" s="6" t="s">
        <v>6</v>
      </c>
      <c r="B5" t="s">
        <v>7</v>
      </c>
      <c r="C5" t="s">
        <v>8</v>
      </c>
      <c r="D5" t="s">
        <v>9</v>
      </c>
      <c r="E5" t="s">
        <v>10</v>
      </c>
      <c r="F5" t="s">
        <v>11</v>
      </c>
      <c r="G5" s="5" t="s">
        <v>12</v>
      </c>
      <c r="H5" s="5" t="s">
        <v>13</v>
      </c>
      <c r="I5" t="s">
        <v>14</v>
      </c>
      <c r="J5" s="115"/>
    </row>
    <row r="6" spans="1:10">
      <c r="B6" t="s">
        <v>16</v>
      </c>
      <c r="C6" t="s">
        <v>96</v>
      </c>
      <c r="F6" s="24">
        <v>24</v>
      </c>
      <c r="G6" s="5">
        <v>40</v>
      </c>
      <c r="I6" t="s">
        <v>97</v>
      </c>
      <c r="J6" s="115"/>
    </row>
    <row r="7" spans="1:10">
      <c r="B7" t="s">
        <v>16</v>
      </c>
      <c r="C7" t="s">
        <v>98</v>
      </c>
      <c r="F7" s="24">
        <v>6</v>
      </c>
      <c r="G7">
        <v>40</v>
      </c>
      <c r="I7" t="s">
        <v>99</v>
      </c>
      <c r="J7" s="115"/>
    </row>
    <row r="8" spans="1:10">
      <c r="B8" t="s">
        <v>16</v>
      </c>
      <c r="C8" s="17" t="s">
        <v>100</v>
      </c>
      <c r="D8" s="17"/>
      <c r="E8" s="17"/>
      <c r="F8" s="26">
        <v>6</v>
      </c>
      <c r="G8" s="17">
        <v>40</v>
      </c>
      <c r="H8" s="17"/>
      <c r="I8" t="s">
        <v>101</v>
      </c>
      <c r="J8" s="115"/>
    </row>
    <row r="9" spans="1:10">
      <c r="B9" t="s">
        <v>16</v>
      </c>
      <c r="C9" s="30" t="s">
        <v>102</v>
      </c>
      <c r="D9" s="30"/>
      <c r="E9" s="30"/>
      <c r="F9" s="31">
        <v>6</v>
      </c>
      <c r="G9" s="30">
        <v>40</v>
      </c>
      <c r="H9" s="30"/>
      <c r="I9" t="s">
        <v>101</v>
      </c>
      <c r="J9" s="115"/>
    </row>
    <row r="10" spans="1:10">
      <c r="B10" t="s">
        <v>16</v>
      </c>
      <c r="C10" s="21" t="s">
        <v>103</v>
      </c>
      <c r="D10" s="21"/>
      <c r="E10" s="21"/>
      <c r="F10" s="25">
        <v>1</v>
      </c>
      <c r="G10" s="21">
        <v>40</v>
      </c>
      <c r="H10" s="21"/>
      <c r="I10" t="s">
        <v>56</v>
      </c>
      <c r="J10" s="115"/>
    </row>
    <row r="11" spans="1:10">
      <c r="B11" s="21"/>
      <c r="C11" s="21"/>
      <c r="D11" s="21"/>
      <c r="E11" s="21"/>
      <c r="F11" s="25"/>
      <c r="G11" s="21"/>
      <c r="H11" s="21"/>
      <c r="J11" s="115"/>
    </row>
    <row r="12" spans="1:10">
      <c r="B12" s="21"/>
      <c r="C12" s="21"/>
      <c r="D12" s="21"/>
      <c r="E12" s="21"/>
      <c r="F12" s="25"/>
      <c r="G12" s="21"/>
      <c r="H12" s="21"/>
    </row>
    <row r="13" spans="1:10">
      <c r="B13" s="21"/>
      <c r="C13" s="21"/>
      <c r="D13" s="21"/>
      <c r="E13" s="21"/>
      <c r="F13" s="25"/>
      <c r="G13" s="21"/>
      <c r="H13" s="21"/>
    </row>
    <row r="14" spans="1:10">
      <c r="B14" s="21"/>
      <c r="C14" s="21"/>
      <c r="D14" s="21"/>
      <c r="E14" s="21"/>
      <c r="F14" s="25"/>
      <c r="G14" s="21"/>
      <c r="H14" s="21"/>
    </row>
    <row r="15" spans="1:10">
      <c r="B15" s="21"/>
      <c r="C15" s="21"/>
      <c r="D15" s="21"/>
      <c r="E15" s="21"/>
      <c r="F15" s="25"/>
      <c r="G15" s="21"/>
      <c r="H15" s="21"/>
    </row>
    <row r="16" spans="1:10">
      <c r="B16" s="21"/>
      <c r="C16" s="21"/>
      <c r="D16" s="21"/>
      <c r="E16" s="21"/>
      <c r="F16" s="25"/>
      <c r="G16" s="21"/>
      <c r="H16" s="21"/>
    </row>
    <row r="17" spans="1:32">
      <c r="B17" s="21"/>
      <c r="C17" s="21"/>
      <c r="D17" s="21"/>
      <c r="E17" s="21"/>
      <c r="F17" s="25"/>
      <c r="G17" s="21"/>
      <c r="H17" s="21"/>
    </row>
    <row r="18" spans="1:32">
      <c r="B18" s="21"/>
      <c r="C18" s="21"/>
      <c r="D18" s="21"/>
      <c r="E18" s="21"/>
      <c r="F18" s="25"/>
      <c r="G18" s="21"/>
      <c r="H18" s="21"/>
    </row>
    <row r="19" spans="1:32" s="21" customFormat="1">
      <c r="A19" s="22"/>
      <c r="F19" s="25"/>
    </row>
    <row r="20" spans="1:32">
      <c r="B20" s="21"/>
      <c r="C20" s="21"/>
      <c r="D20" s="21"/>
      <c r="E20" s="21"/>
      <c r="F20" s="25"/>
      <c r="G20" s="21"/>
      <c r="H20" s="21"/>
    </row>
    <row r="21" spans="1:32">
      <c r="B21" s="21"/>
      <c r="C21" s="21"/>
      <c r="D21" s="21"/>
      <c r="E21" s="21"/>
      <c r="F21" s="25"/>
      <c r="G21" s="21"/>
      <c r="H21" s="21"/>
    </row>
    <row r="22" spans="1:32" s="21" customFormat="1">
      <c r="A22" s="22"/>
      <c r="F22" s="25"/>
    </row>
    <row r="23" spans="1:32" s="21" customFormat="1">
      <c r="A23" s="22"/>
      <c r="F23" s="25"/>
    </row>
    <row r="24" spans="1:32">
      <c r="B24" s="21"/>
      <c r="C24" s="21"/>
      <c r="D24" s="21"/>
      <c r="E24" s="21"/>
      <c r="F24" s="25"/>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row>
    <row r="25" spans="1:32">
      <c r="B25" s="21"/>
      <c r="C25" s="21"/>
      <c r="D25" s="21"/>
      <c r="E25" s="21"/>
      <c r="F25" s="25"/>
      <c r="G25" s="21"/>
      <c r="H25" s="21"/>
    </row>
    <row r="26" spans="1:32">
      <c r="B26" s="21"/>
      <c r="C26" s="21"/>
      <c r="D26" s="21"/>
      <c r="E26" s="21"/>
      <c r="F26" s="25"/>
      <c r="G26" s="21"/>
      <c r="H26" s="21"/>
    </row>
    <row r="27" spans="1:32">
      <c r="C27" s="21"/>
      <c r="E27" s="21"/>
      <c r="F27" s="25"/>
      <c r="G27" s="21"/>
      <c r="H27" s="21"/>
    </row>
    <row r="28" spans="1:32">
      <c r="B28" s="21"/>
      <c r="C28" s="21"/>
      <c r="D28" s="21"/>
      <c r="E28" s="21"/>
      <c r="F28" s="21"/>
      <c r="G28" s="21"/>
      <c r="H28" s="21"/>
    </row>
    <row r="29" spans="1:32">
      <c r="F29" s="24"/>
    </row>
    <row r="30" spans="1:32" s="21" customFormat="1">
      <c r="A30" s="22"/>
      <c r="E30"/>
      <c r="F30" s="25"/>
    </row>
    <row r="31" spans="1:32" s="21" customFormat="1">
      <c r="A31" s="22"/>
      <c r="F31" s="25"/>
    </row>
    <row r="32" spans="1:32">
      <c r="F32" s="24"/>
    </row>
    <row r="33" spans="1:6">
      <c r="F33" s="24"/>
    </row>
    <row r="34" spans="1:6">
      <c r="F34" s="24"/>
    </row>
    <row r="35" spans="1:6">
      <c r="F35" s="24"/>
    </row>
    <row r="36" spans="1:6">
      <c r="F36" s="24"/>
    </row>
    <row r="37" spans="1:6">
      <c r="F37" s="24"/>
    </row>
    <row r="38" spans="1:6">
      <c r="F38" s="24"/>
    </row>
    <row r="39" spans="1:6">
      <c r="F39" s="24"/>
    </row>
    <row r="40" spans="1:6">
      <c r="A40" s="22" t="s">
        <v>61</v>
      </c>
      <c r="B40" s="117" t="s">
        <v>62</v>
      </c>
      <c r="C40" s="117"/>
      <c r="D40" s="117"/>
      <c r="E40" s="117"/>
    </row>
  </sheetData>
  <mergeCells count="2">
    <mergeCell ref="B40:E40"/>
    <mergeCell ref="J5:J11"/>
  </mergeCells>
  <conditionalFormatting sqref="E6:E13 E15:E27 E29:E39">
    <cfRule type="cellIs" dxfId="66" priority="8" operator="equal">
      <formula>"Mangler review"</formula>
    </cfRule>
  </conditionalFormatting>
  <conditionalFormatting sqref="E6:E13 E15:E27 E29:E39">
    <cfRule type="cellIs" dxfId="65" priority="7" operator="equal">
      <formula>"Reviewed"</formula>
    </cfRule>
  </conditionalFormatting>
  <conditionalFormatting sqref="B29:B39 B6:B27">
    <cfRule type="cellIs" dxfId="64" priority="3" operator="equal">
      <formula>"Current"</formula>
    </cfRule>
    <cfRule type="cellIs" dxfId="63" priority="4" operator="equal">
      <formula>"Future"</formula>
    </cfRule>
    <cfRule type="cellIs" dxfId="62" priority="5" operator="equal">
      <formula>"Completed"</formula>
    </cfRule>
    <cfRule type="cellIs" dxfId="61" priority="6" operator="equal">
      <formula>"Temp finished"</formula>
    </cfRule>
  </conditionalFormatting>
  <conditionalFormatting sqref="E14">
    <cfRule type="cellIs" dxfId="60" priority="2" operator="equal">
      <formula>"Mangler review"</formula>
    </cfRule>
  </conditionalFormatting>
  <conditionalFormatting sqref="E14">
    <cfRule type="cellIs" dxfId="59" priority="1" operator="equal">
      <formula>"Reviewed"</formula>
    </cfRule>
  </conditionalFormatting>
  <dataValidations count="4">
    <dataValidation type="decimal" allowBlank="1" showInputMessage="1" showErrorMessage="1" sqref="F6:F39" xr:uid="{1F6AFBC8-3953-4E25-BFFF-BEAE66A1F9B2}">
      <formula1>0</formula1>
      <formula2>1000</formula2>
    </dataValidation>
    <dataValidation type="list" allowBlank="1" showInputMessage="1" showErrorMessage="1" sqref="E6:E39" xr:uid="{6E3A4976-4211-428C-A63B-B61A3044E60A}">
      <formula1>"Mangler review, reviewed, N/A,"</formula1>
    </dataValidation>
    <dataValidation type="list" allowBlank="1" showInputMessage="1" showErrorMessage="1" sqref="B6:B39" xr:uid="{1620E6F8-D2F7-4A85-B29A-7DFCA81A1C0D}">
      <formula1>"Current,Temp finished, Future, Completed"</formula1>
    </dataValidation>
    <dataValidation type="list" allowBlank="1" showInputMessage="1" showErrorMessage="1" sqref="D6:D38" xr:uid="{FEB28BD0-FD86-4408-9034-B84E0EE4E4BC}">
      <formula1>"1 - High,2 - Med,3 - Low"</formula1>
    </dataValidation>
  </dataValidations>
  <printOptions horizontalCentered="1"/>
  <pageMargins left="0.7" right="0.7" top="0.75" bottom="0.75" header="0.3" footer="0.3"/>
  <pageSetup scale="62" fitToHeight="0" orientation="portrait" horizontalDpi="1200" verticalDpi="1200" r:id="rId1"/>
  <headerFooter differentFirst="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5F395-69C8-41FD-9710-FE025998C0F0}">
  <sheetPr>
    <tabColor theme="6"/>
    <pageSetUpPr fitToPage="1"/>
  </sheetPr>
  <dimension ref="A1:I100"/>
  <sheetViews>
    <sheetView showGridLines="0" zoomScale="85" zoomScaleNormal="85" workbookViewId="0">
      <selection activeCell="B17" sqref="B17"/>
    </sheetView>
  </sheetViews>
  <sheetFormatPr defaultColWidth="9" defaultRowHeight="15"/>
  <cols>
    <col min="1" max="1" width="2.375" style="8" customWidth="1"/>
    <col min="2" max="2" width="35.5" style="2" customWidth="1"/>
    <col min="3" max="3" width="6.625" style="2" customWidth="1"/>
    <col min="4" max="4" width="30.625" style="2" customWidth="1"/>
    <col min="5" max="5" width="6.625" style="2" customWidth="1"/>
    <col min="6" max="6" width="30.625" style="2" customWidth="1"/>
    <col min="7" max="7" width="6.625" style="2" customWidth="1"/>
    <col min="8" max="8" width="30.625" style="2" customWidth="1"/>
    <col min="9" max="9" width="2.625" style="2" customWidth="1"/>
    <col min="10" max="16384" width="9" style="2"/>
  </cols>
  <sheetData>
    <row r="1" spans="1:9" ht="50.1" customHeight="1" thickBot="1">
      <c r="A1" s="8" t="s">
        <v>66</v>
      </c>
      <c r="B1" s="9" t="s">
        <v>67</v>
      </c>
      <c r="D1" s="7"/>
      <c r="E1" s="7"/>
      <c r="F1" s="7"/>
      <c r="G1" s="7"/>
      <c r="H1" s="7"/>
    </row>
    <row r="2" spans="1:9" ht="45" customHeight="1" thickTop="1">
      <c r="A2" s="8" t="s">
        <v>68</v>
      </c>
      <c r="B2" s="10" t="s">
        <v>53</v>
      </c>
      <c r="D2" s="3" t="s">
        <v>69</v>
      </c>
      <c r="E2" s="3"/>
      <c r="F2" s="20" t="s">
        <v>70</v>
      </c>
      <c r="G2" s="3"/>
      <c r="H2" s="3" t="s">
        <v>16</v>
      </c>
      <c r="I2" s="4"/>
    </row>
    <row r="3" spans="1:9" ht="30">
      <c r="B3" s="18" t="str" cm="1">
        <f t="array" ref="B3">IFERROR(INDEX(Activity,SMALL(IF(Target=$B$2,ROW(Activity)-MIN(ROW(Activity))+1),ROWS($B$3:B3)))&amp;" "&amp;CHAR(10)&amp;(INDEX(Result,SMALL(IF(Target=$B$2,ROW(Result)-MIN(ROW(Result))+1),ROWS($B$3:B3))))&amp;CHAR(10),"")</f>
        <v/>
      </c>
      <c r="C3" s="23"/>
      <c r="D3" s="19" t="str">
        <f t="array" ref="D3">IFERROR(INDEX(Activity,SMALL(IF(Target=$D$2,ROW(Activity)-MIN(ROW(Activity))+1),ROWS($B$3:B3)))&amp;CHAR(10),"")</f>
        <v/>
      </c>
      <c r="E3" s="19"/>
      <c r="F3" s="19" t="str">
        <f t="array" ref="F3">IFERROR(INDEX(Activity,SMALL(IF(Target=$F$2,ROW(Activity)-MIN(ROW(Activity))+1),ROWS($B$3:B3)))&amp;CHAR(10),"")</f>
        <v/>
      </c>
      <c r="G3" s="19"/>
      <c r="H3" s="19" t="str" cm="1">
        <f t="array" ref="H3">IFERROR(INDEX(Activity,SMALL(IF(Target=$H$2,ROW(Activity)-MIN(ROW(Activity))+1),ROWS($B$3:B3)))&amp;CHAR(10),"")</f>
        <v xml:space="preserve">Function: Bluetooth communication
</v>
      </c>
      <c r="I3" s="4"/>
    </row>
    <row r="4" spans="1:9" ht="30">
      <c r="B4" s="18" t="str">
        <f t="array" ref="B4">IFERROR(INDEX(Activity,SMALL(IF(Target=$B$2,ROW(Activity)-MIN(ROW(Activity))+1),ROWS($B$3:B4)))&amp;" "&amp;CHAR(10)&amp;(INDEX(Result,SMALL(IF(Target=$B$2,ROW(Result)-MIN(ROW(Result))+1),ROWS($B$3:B4))))&amp;CHAR(10),"")</f>
        <v/>
      </c>
      <c r="C4" s="23"/>
      <c r="D4" s="19" t="str">
        <f t="array" ref="D4">IFERROR(INDEX(Activity,SMALL(IF(Target=$D$2,ROW(Activity)-MIN(ROW(Activity))+1),ROWS($B$3:B4)))&amp;CHAR(10),"")</f>
        <v/>
      </c>
      <c r="E4" s="19"/>
      <c r="F4" s="19" t="str">
        <f t="array" ref="F4">IFERROR(INDEX(Activity,SMALL(IF(Target=$F$2,ROW(Activity)-MIN(ROW(Activity))+1),ROWS($B$3:B4)))&amp;CHAR(10),"")</f>
        <v/>
      </c>
      <c r="G4" s="19"/>
      <c r="H4" s="19" t="str">
        <f t="array" ref="H4">IFERROR(INDEX(Activity,SMALL(IF(Target=$H$2,ROW(Activity)-MIN(ROW(Activity))+1),ROWS($B$3:B4)))&amp;CHAR(10),"")</f>
        <v xml:space="preserve">Function: Verify key
</v>
      </c>
      <c r="I4" s="4"/>
    </row>
    <row r="5" spans="1:9" ht="30">
      <c r="B5" s="18" t="str">
        <f t="array" ref="B5">IFERROR(INDEX(Activity,SMALL(IF(Target=$B$2,ROW(Activity)-MIN(ROW(Activity))+1),ROWS($B$3:B5)))&amp;" "&amp;CHAR(10)&amp;(INDEX(Result,SMALL(IF(Target=$B$2,ROW(Result)-MIN(ROW(Result))+1),ROWS($B$3:B5))))&amp;CHAR(10),"")</f>
        <v/>
      </c>
      <c r="C5" s="23"/>
      <c r="D5" s="19" t="str">
        <f t="array" ref="D5">IFERROR(INDEX(Activity,SMALL(IF(Target=$D$2,ROW(Activity)-MIN(ROW(Activity))+1),ROWS($B$3:B5)))&amp;CHAR(10),"")</f>
        <v/>
      </c>
      <c r="E5" s="19"/>
      <c r="F5" s="19" t="str">
        <f t="array" ref="F5">IFERROR(INDEX(Activity,SMALL(IF(Target=$F$2,ROW(Activity)-MIN(ROW(Activity))+1),ROWS($B$3:B5)))&amp;CHAR(10),"")</f>
        <v/>
      </c>
      <c r="G5" s="19"/>
      <c r="H5" s="19" t="str">
        <f t="array" ref="H5">IFERROR(INDEX(Activity,SMALL(IF(Target=$H$2,ROW(Activity)-MIN(ROW(Activity))+1),ROWS($B$3:B5)))&amp;CHAR(10),"")</f>
        <v xml:space="preserve">Function: Lock controller
</v>
      </c>
      <c r="I5" s="4"/>
    </row>
    <row r="6" spans="1:9" ht="30">
      <c r="B6" s="18" t="str">
        <f t="array" ref="B6">IFERROR(INDEX(Activity,SMALL(IF(Target=$B$2,ROW(Activity)-MIN(ROW(Activity))+1),ROWS($B$3:B6)))&amp;" "&amp;CHAR(10)&amp;(INDEX(Result,SMALL(IF(Target=$B$2,ROW(Result)-MIN(ROW(Result))+1),ROWS($B$3:B6))))&amp;CHAR(10),"")</f>
        <v/>
      </c>
      <c r="C6" s="23"/>
      <c r="D6" s="19" t="str">
        <f t="array" ref="D6">IFERROR(INDEX(Activity,SMALL(IF(Target=$D$2,ROW(Activity)-MIN(ROW(Activity))+1),ROWS($B$3:B6)))&amp;CHAR(10),"")</f>
        <v/>
      </c>
      <c r="E6" s="19"/>
      <c r="F6" s="19" t="str">
        <f t="array" ref="F6">IFERROR(INDEX(Activity,SMALL(IF(Target=$F$2,ROW(Activity)-MIN(ROW(Activity))+1),ROWS($B$3:B6)))&amp;CHAR(10),"")</f>
        <v/>
      </c>
      <c r="G6" s="19"/>
      <c r="H6" s="19" t="str">
        <f t="array" ref="H6">IFERROR(INDEX(Activity,SMALL(IF(Target=$H$2,ROW(Activity)-MIN(ROW(Activity))+1),ROWS($B$3:B6)))&amp;CHAR(10),"")</f>
        <v xml:space="preserve">Build: Lock and embed circuit
</v>
      </c>
      <c r="I6" s="4"/>
    </row>
    <row r="7" spans="1:9" ht="30">
      <c r="B7" s="18" t="str">
        <f t="array" ref="B7">IFERROR(INDEX(Activity,SMALL(IF(Target=$B$2,ROW(Activity)-MIN(ROW(Activity))+1),ROWS($B$3:B7)))&amp;" "&amp;CHAR(10)&amp;(INDEX(Result,SMALL(IF(Target=$B$2,ROW(Result)-MIN(ROW(Result))+1),ROWS($B$3:B7))))&amp;CHAR(10),"")</f>
        <v/>
      </c>
      <c r="C7" s="23"/>
      <c r="D7" s="19" t="str">
        <f t="array" ref="D7">IFERROR(INDEX(Activity,SMALL(IF(Target=$D$2,ROW(Activity)-MIN(ROW(Activity))+1),ROWS($B$3:B7)))&amp;CHAR(10),"")</f>
        <v/>
      </c>
      <c r="E7" s="19"/>
      <c r="F7" s="19" t="str">
        <f t="array" ref="F7">IFERROR(INDEX(Activity,SMALL(IF(Target=$F$2,ROW(Activity)-MIN(ROW(Activity))+1),ROWS($B$3:B7)))&amp;CHAR(10),"")</f>
        <v/>
      </c>
      <c r="G7" s="19"/>
      <c r="H7" s="19" t="str">
        <f t="array" ref="H7">IFERROR(INDEX(Activity,SMALL(IF(Target=$H$2,ROW(Activity)-MIN(ROW(Activity))+1),ROWS($B$3:B7)))&amp;CHAR(10),"")</f>
        <v xml:space="preserve">Buy: Hardware and components
</v>
      </c>
      <c r="I7" s="4"/>
    </row>
    <row r="8" spans="1:9">
      <c r="B8" s="18" t="str">
        <f t="array" ref="B8">IFERROR(INDEX(Activity,SMALL(IF(Target=$B$2,ROW(Activity)-MIN(ROW(Activity))+1),ROWS($B$3:B8)))&amp;" "&amp;CHAR(10)&amp;(INDEX(Result,SMALL(IF(Target=$B$2,ROW(Result)-MIN(ROW(Result))+1),ROWS($B$3:B8))))&amp;CHAR(10),"")</f>
        <v/>
      </c>
      <c r="C8" s="23"/>
      <c r="D8" s="19" t="str">
        <f t="array" ref="D8">IFERROR(INDEX(Activity,SMALL(IF(Target=$D$2,ROW(Activity)-MIN(ROW(Activity))+1),ROWS($B$3:B8)))&amp;CHAR(10),"")</f>
        <v/>
      </c>
      <c r="E8" s="19"/>
      <c r="F8" s="19" t="str">
        <f t="array" ref="F8">IFERROR(INDEX(Activity,SMALL(IF(Target=$F$2,ROW(Activity)-MIN(ROW(Activity))+1),ROWS($B$3:B8)))&amp;CHAR(10),"")</f>
        <v/>
      </c>
      <c r="G8" s="19"/>
      <c r="H8" s="19" t="str">
        <f t="array" ref="H8">IFERROR(INDEX(Activity,SMALL(IF(Target=$H$2,ROW(Activity)-MIN(ROW(Activity))+1),ROWS($B$3:B8)))&amp;CHAR(10),"")</f>
        <v/>
      </c>
      <c r="I8" s="4"/>
    </row>
    <row r="9" spans="1:9">
      <c r="B9" s="18" t="str">
        <f t="array" ref="B9">IFERROR(INDEX(Activity,SMALL(IF(Target=$B$2,ROW(Activity)-MIN(ROW(Activity))+1),ROWS($B$3:B9)))&amp;" "&amp;CHAR(10)&amp;(INDEX(Result,SMALL(IF(Target=$B$2,ROW(Result)-MIN(ROW(Result))+1),ROWS($B$3:B9))))&amp;CHAR(10),"")</f>
        <v/>
      </c>
      <c r="C9" s="23"/>
      <c r="D9" s="19" t="str">
        <f t="array" ref="D9">IFERROR(INDEX(Activity,SMALL(IF(Target=$D$2,ROW(Activity)-MIN(ROW(Activity))+1),ROWS($B$3:B9)))&amp;CHAR(10),"")</f>
        <v/>
      </c>
      <c r="E9" s="19"/>
      <c r="F9" s="19" t="str">
        <f t="array" ref="F9">IFERROR(INDEX(Activity,SMALL(IF(Target=$F$2,ROW(Activity)-MIN(ROW(Activity))+1),ROWS($B$3:B9)))&amp;CHAR(10),"")</f>
        <v/>
      </c>
      <c r="G9" s="19"/>
      <c r="H9" s="19" t="str">
        <f t="array" ref="H9">IFERROR(INDEX(Activity,SMALL(IF(Target=$H$2,ROW(Activity)-MIN(ROW(Activity))+1),ROWS($B$3:B9)))&amp;CHAR(10),"")</f>
        <v/>
      </c>
      <c r="I9" s="4"/>
    </row>
    <row r="10" spans="1:9">
      <c r="B10" s="18" t="str">
        <f t="array" ref="B10">IFERROR(INDEX(Activity,SMALL(IF(Target=$B$2,ROW(Activity)-MIN(ROW(Activity))+1),ROWS($B$3:B10)))&amp;" "&amp;CHAR(10)&amp;(INDEX(Result,SMALL(IF(Target=$B$2,ROW(Result)-MIN(ROW(Result))+1),ROWS($B$3:B10))))&amp;CHAR(10),"")</f>
        <v/>
      </c>
      <c r="C10" s="23"/>
      <c r="D10" s="19" t="str">
        <f t="array" ref="D10">IFERROR(INDEX(Activity,SMALL(IF(Target=$D$2,ROW(Activity)-MIN(ROW(Activity))+1),ROWS($B$3:B10)))&amp;CHAR(10),"")</f>
        <v/>
      </c>
      <c r="E10" s="19"/>
      <c r="F10" s="19" t="str">
        <f t="array" ref="F10">IFERROR(INDEX(Activity,SMALL(IF(Target=$F$2,ROW(Activity)-MIN(ROW(Activity))+1),ROWS($B$3:B10)))&amp;CHAR(10),"")</f>
        <v/>
      </c>
      <c r="G10" s="19"/>
      <c r="H10" s="19" t="str">
        <f t="array" ref="H10">IFERROR(INDEX(Activity,SMALL(IF(Target=$H$2,ROW(Activity)-MIN(ROW(Activity))+1),ROWS($B$3:B10)))&amp;CHAR(10),"")</f>
        <v/>
      </c>
      <c r="I10" s="4"/>
    </row>
    <row r="11" spans="1:9">
      <c r="B11" s="18" t="str">
        <f t="array" ref="B11">IFERROR(INDEX(Activity,SMALL(IF(Target=$B$2,ROW(Activity)-MIN(ROW(Activity))+1),ROWS($B$3:B11)))&amp;" "&amp;CHAR(10)&amp;(INDEX(Result,SMALL(IF(Target=$B$2,ROW(Result)-MIN(ROW(Result))+1),ROWS($B$3:B11))))&amp;CHAR(10),"")</f>
        <v/>
      </c>
      <c r="C11" s="23"/>
      <c r="D11" s="19" t="str">
        <f t="array" ref="D11">IFERROR(INDEX(Activity,SMALL(IF(Target=$D$2,ROW(Activity)-MIN(ROW(Activity))+1),ROWS($B$3:B11)))&amp;CHAR(10),"")</f>
        <v/>
      </c>
      <c r="E11" s="19"/>
      <c r="F11" s="19" t="str">
        <f t="array" ref="F11">IFERROR(INDEX(Activity,SMALL(IF(Target=$F$2,ROW(Activity)-MIN(ROW(Activity))+1),ROWS($B$3:B11)))&amp;CHAR(10),"")</f>
        <v/>
      </c>
      <c r="G11" s="19"/>
      <c r="H11" s="19" t="str">
        <f t="array" ref="H11">IFERROR(INDEX(Activity,SMALL(IF(Target=$H$2,ROW(Activity)-MIN(ROW(Activity))+1),ROWS($B$3:B11)))&amp;CHAR(10),"")</f>
        <v/>
      </c>
      <c r="I11" s="4"/>
    </row>
    <row r="12" spans="1:9">
      <c r="B12" s="18" t="str">
        <f t="array" ref="B12">IFERROR(INDEX(Activity,SMALL(IF(Target=$B$2,ROW(Activity)-MIN(ROW(Activity))+1),ROWS($B$3:B12)))&amp;" "&amp;CHAR(10)&amp;(INDEX(Result,SMALL(IF(Target=$B$2,ROW(Result)-MIN(ROW(Result))+1),ROWS($B$3:B12))))&amp;CHAR(10),"")</f>
        <v/>
      </c>
      <c r="C12" s="23"/>
      <c r="D12" s="19" t="str">
        <f t="array" ref="D12">IFERROR(INDEX(Activity,SMALL(IF(Target=$D$2,ROW(Activity)-MIN(ROW(Activity))+1),ROWS($B$3:B12)))&amp;CHAR(10),"")</f>
        <v/>
      </c>
      <c r="E12" s="19"/>
      <c r="F12" s="19" t="str">
        <f t="array" ref="F12">IFERROR(INDEX(Activity,SMALL(IF(Target=$F$2,ROW(Activity)-MIN(ROW(Activity))+1),ROWS($B$3:B12)))&amp;CHAR(10),"")</f>
        <v/>
      </c>
      <c r="G12" s="19"/>
      <c r="H12" s="19" t="str">
        <f t="array" ref="H12">IFERROR(INDEX(Activity,SMALL(IF(Target=$H$2,ROW(Activity)-MIN(ROW(Activity))+1),ROWS($B$3:B12)))&amp;CHAR(10),"")</f>
        <v/>
      </c>
      <c r="I12" s="4"/>
    </row>
    <row r="13" spans="1:9">
      <c r="B13" s="18" t="str">
        <f t="array" ref="B13">IFERROR(INDEX(Activity,SMALL(IF(Target=$B$2,ROW(Activity)-MIN(ROW(Activity))+1),ROWS($B$3:B13)))&amp;" "&amp;CHAR(10)&amp;(INDEX(Result,SMALL(IF(Target=$B$2,ROW(Result)-MIN(ROW(Result))+1),ROWS($B$3:B13))))&amp;CHAR(10),"")</f>
        <v/>
      </c>
      <c r="C13" s="23"/>
      <c r="D13" s="19" t="str">
        <f t="array" ref="D13">IFERROR(INDEX(Activity,SMALL(IF(Target=$D$2,ROW(Activity)-MIN(ROW(Activity))+1),ROWS($B$3:B13)))&amp;CHAR(10),"")</f>
        <v/>
      </c>
      <c r="E13" s="19"/>
      <c r="F13" s="19" t="str">
        <f t="array" ref="F13">IFERROR(INDEX(Activity,SMALL(IF(Target=$F$2,ROW(Activity)-MIN(ROW(Activity))+1),ROWS($B$3:B13)))&amp;CHAR(10),"")</f>
        <v/>
      </c>
      <c r="G13" s="19"/>
      <c r="H13" s="19" t="str">
        <f t="array" ref="H13">IFERROR(INDEX(Activity,SMALL(IF(Target=$H$2,ROW(Activity)-MIN(ROW(Activity))+1),ROWS($B$3:B13)))&amp;CHAR(10),"")</f>
        <v/>
      </c>
      <c r="I13" s="4"/>
    </row>
    <row r="14" spans="1:9">
      <c r="B14" s="18" t="str">
        <f t="array" ref="B14">IFERROR(INDEX(Activity,SMALL(IF(Target=$B$2,ROW(Activity)-MIN(ROW(Activity))+1),ROWS($B$3:B14)))&amp;" "&amp;CHAR(10)&amp;(INDEX(Result,SMALL(IF(Target=$B$2,ROW(Result)-MIN(ROW(Result))+1),ROWS($B$3:B14))))&amp;CHAR(10),"")</f>
        <v/>
      </c>
      <c r="C14" s="23"/>
      <c r="D14" s="19" t="str">
        <f t="array" ref="D14">IFERROR(INDEX(Activity,SMALL(IF(Target=$D$2,ROW(Activity)-MIN(ROW(Activity))+1),ROWS($B$3:B14)))&amp;CHAR(10),"")</f>
        <v/>
      </c>
      <c r="E14" s="19"/>
      <c r="F14" s="19" t="str">
        <f t="array" ref="F14">IFERROR(INDEX(Activity,SMALL(IF(Target=$F$2,ROW(Activity)-MIN(ROW(Activity))+1),ROWS($B$3:B14)))&amp;CHAR(10),"")</f>
        <v/>
      </c>
      <c r="G14" s="19"/>
      <c r="H14" s="19" t="str">
        <f t="array" ref="H14">IFERROR(INDEX(Activity,SMALL(IF(Target=$H$2,ROW(Activity)-MIN(ROW(Activity))+1),ROWS($B$3:B14)))&amp;CHAR(10),"")</f>
        <v/>
      </c>
      <c r="I14" s="4"/>
    </row>
    <row r="15" spans="1:9">
      <c r="B15" s="18" t="str">
        <f t="array" ref="B15">IFERROR(INDEX(Activity,SMALL(IF(Target=$B$2,ROW(Activity)-MIN(ROW(Activity))+1),ROWS($B$3:B15)))&amp;" "&amp;CHAR(10)&amp;(INDEX(Result,SMALL(IF(Target=$B$2,ROW(Result)-MIN(ROW(Result))+1),ROWS($B$3:B15))))&amp;CHAR(10),"")</f>
        <v/>
      </c>
      <c r="C15" s="23"/>
      <c r="D15" s="19" t="str">
        <f t="array" ref="D15">IFERROR(INDEX(Activity,SMALL(IF(Target=$D$2,ROW(Activity)-MIN(ROW(Activity))+1),ROWS($B$3:B15)))&amp;CHAR(10),"")</f>
        <v/>
      </c>
      <c r="E15" s="19"/>
      <c r="F15" s="19" t="str">
        <f t="array" ref="F15">IFERROR(INDEX(Activity,SMALL(IF(Target=$F$2,ROW(Activity)-MIN(ROW(Activity))+1),ROWS($B$3:B15)))&amp;CHAR(10),"")</f>
        <v/>
      </c>
      <c r="G15" s="19"/>
      <c r="H15" s="19" t="str">
        <f t="array" ref="H15">IFERROR(INDEX(Activity,SMALL(IF(Target=$H$2,ROW(Activity)-MIN(ROW(Activity))+1),ROWS($B$3:B15)))&amp;CHAR(10),"")</f>
        <v/>
      </c>
      <c r="I15" s="4"/>
    </row>
    <row r="16" spans="1:9">
      <c r="B16" s="18" t="str">
        <f t="array" ref="B16">IFERROR(INDEX(Activity,SMALL(IF(Target=$B$2,ROW(Activity)-MIN(ROW(Activity))+1),ROWS($B$3:B16)))&amp;" "&amp;CHAR(10)&amp;(INDEX(Result,SMALL(IF(Target=$B$2,ROW(Result)-MIN(ROW(Result))+1),ROWS($B$3:B16))))&amp;CHAR(10),"")</f>
        <v/>
      </c>
      <c r="C16" s="23"/>
      <c r="D16" s="19" t="str">
        <f t="array" ref="D16">IFERROR(INDEX(Activity,SMALL(IF(Target=$D$2,ROW(Activity)-MIN(ROW(Activity))+1),ROWS($B$3:B16)))&amp;CHAR(10),"")</f>
        <v/>
      </c>
      <c r="E16" s="19"/>
      <c r="F16" s="19" t="str">
        <f t="array" ref="F16">IFERROR(INDEX(Activity,SMALL(IF(Target=$F$2,ROW(Activity)-MIN(ROW(Activity))+1),ROWS($B$3:B16)))&amp;CHAR(10),"")</f>
        <v/>
      </c>
      <c r="G16" s="19"/>
      <c r="H16" s="19" t="str">
        <f t="array" ref="H16">IFERROR(INDEX(Activity,SMALL(IF(Target=$H$2,ROW(Activity)-MIN(ROW(Activity))+1),ROWS($B$3:B16)))&amp;CHAR(10),"")</f>
        <v/>
      </c>
      <c r="I16" s="4"/>
    </row>
    <row r="17" spans="1:9">
      <c r="B17" s="18" t="str">
        <f t="array" ref="B17">IFERROR(INDEX(Activity,SMALL(IF(Target=$B$2,ROW(Activity)-MIN(ROW(Activity))+1),ROWS($B$3:B17)))&amp;" "&amp;CHAR(10)&amp;(INDEX(Result,SMALL(IF(Target=$B$2,ROW(Result)-MIN(ROW(Result))+1),ROWS($B$3:B17))))&amp;CHAR(10),"")</f>
        <v/>
      </c>
      <c r="C17" s="23"/>
      <c r="D17" s="19" t="str">
        <f t="array" ref="D17">IFERROR(INDEX(Activity,SMALL(IF(Target=$D$2,ROW(Activity)-MIN(ROW(Activity))+1),ROWS($B$3:B17)))&amp;CHAR(10),"")</f>
        <v/>
      </c>
      <c r="E17" s="19"/>
      <c r="F17" s="19" t="str">
        <f t="array" ref="F17">IFERROR(INDEX(Activity,SMALL(IF(Target=$F$2,ROW(Activity)-MIN(ROW(Activity))+1),ROWS($B$3:B17)))&amp;CHAR(10),"")</f>
        <v/>
      </c>
      <c r="G17" s="19"/>
      <c r="H17" s="19" t="str">
        <f t="array" ref="H17">IFERROR(INDEX(Activity,SMALL(IF(Target=$H$2,ROW(Activity)-MIN(ROW(Activity))+1),ROWS($B$3:B17)))&amp;CHAR(10),"")</f>
        <v/>
      </c>
      <c r="I17" s="4"/>
    </row>
    <row r="18" spans="1:9">
      <c r="B18" s="18" t="str">
        <f t="array" ref="B18">IFERROR(INDEX(Activity,SMALL(IF(Target=$B$2,ROW(Activity)-MIN(ROW(Activity))+1),ROWS($B$3:B18)))&amp;" "&amp;CHAR(10)&amp;(INDEX(Result,SMALL(IF(Target=$B$2,ROW(Result)-MIN(ROW(Result))+1),ROWS($B$3:B18))))&amp;CHAR(10),"")</f>
        <v/>
      </c>
      <c r="C18" s="23"/>
      <c r="D18" s="19" t="str">
        <f t="array" ref="D18">IFERROR(INDEX(Activity,SMALL(IF(Target=$D$2,ROW(Activity)-MIN(ROW(Activity))+1),ROWS($B$3:B18)))&amp;CHAR(10),"")</f>
        <v/>
      </c>
      <c r="E18" s="19"/>
      <c r="F18" s="19" t="str">
        <f t="array" ref="F18">IFERROR(INDEX(Activity,SMALL(IF(Target=$F$2,ROW(Activity)-MIN(ROW(Activity))+1),ROWS($B$3:B18)))&amp;CHAR(10),"")</f>
        <v/>
      </c>
      <c r="G18" s="19"/>
      <c r="H18" s="19" t="str">
        <f t="array" ref="H18">IFERROR(INDEX(Activity,SMALL(IF(Target=$H$2,ROW(Activity)-MIN(ROW(Activity))+1),ROWS($B$3:B18)))&amp;CHAR(10),"")</f>
        <v/>
      </c>
      <c r="I18" s="4"/>
    </row>
    <row r="19" spans="1:9">
      <c r="B19" s="18" t="str">
        <f t="array" ref="B19">IFERROR(INDEX(Activity,SMALL(IF(Target=$B$2,ROW(Activity)-MIN(ROW(Activity))+1),ROWS($B$3:B19)))&amp;" "&amp;CHAR(10)&amp;(INDEX(Result,SMALL(IF(Target=$B$2,ROW(Result)-MIN(ROW(Result))+1),ROWS($B$3:B19))))&amp;CHAR(10),"")</f>
        <v/>
      </c>
      <c r="C19" s="23"/>
      <c r="D19" s="19" t="str">
        <f t="array" ref="D19">IFERROR(INDEX(Activity,SMALL(IF(Target=$D$2,ROW(Activity)-MIN(ROW(Activity))+1),ROWS($B$3:B19)))&amp;CHAR(10),"")</f>
        <v/>
      </c>
      <c r="E19" s="19"/>
      <c r="F19" s="19" t="str">
        <f t="array" ref="F19">IFERROR(INDEX(Activity,SMALL(IF(Target=$F$2,ROW(Activity)-MIN(ROW(Activity))+1),ROWS($B$3:B19)))&amp;CHAR(10),"")</f>
        <v/>
      </c>
      <c r="G19" s="19"/>
      <c r="H19" s="19" t="str">
        <f t="array" ref="H19">IFERROR(INDEX(Activity,SMALL(IF(Target=$H$2,ROW(Activity)-MIN(ROW(Activity))+1),ROWS($B$3:B19)))&amp;CHAR(10),"")</f>
        <v/>
      </c>
      <c r="I19" s="4"/>
    </row>
    <row r="20" spans="1:9">
      <c r="B20" s="18" t="str">
        <f t="array" ref="B20">IFERROR(INDEX(Activity,SMALL(IF(Target=$B$2,ROW(Activity)-MIN(ROW(Activity))+1),ROWS($B$3:B20)))&amp;" "&amp;CHAR(10)&amp;(INDEX(Result,SMALL(IF(Target=$B$2,ROW(Result)-MIN(ROW(Result))+1),ROWS($B$3:B20))))&amp;CHAR(10),"")</f>
        <v/>
      </c>
      <c r="C20" s="23"/>
      <c r="D20" s="19" t="str">
        <f t="array" ref="D20">IFERROR(INDEX(Activity,SMALL(IF(Target=$D$2,ROW(Activity)-MIN(ROW(Activity))+1),ROWS($B$3:B20)))&amp;CHAR(10),"")</f>
        <v/>
      </c>
      <c r="E20" s="19"/>
      <c r="F20" s="19" t="str">
        <f t="array" ref="F20">IFERROR(INDEX(Activity,SMALL(IF(Target=$F$2,ROW(Activity)-MIN(ROW(Activity))+1),ROWS($B$3:B20)))&amp;CHAR(10),"")</f>
        <v/>
      </c>
      <c r="G20" s="19"/>
      <c r="H20" s="19" t="str">
        <f t="array" ref="H20">IFERROR(INDEX(Activity,SMALL(IF(Target=$H$2,ROW(Activity)-MIN(ROW(Activity))+1),ROWS($B$3:B20)))&amp;CHAR(10),"")</f>
        <v/>
      </c>
      <c r="I20" s="4"/>
    </row>
    <row r="21" spans="1:9">
      <c r="A21" s="2"/>
      <c r="B21" s="18" t="str">
        <f t="array" ref="B21">IFERROR(INDEX(Activity,SMALL(IF(Target=$B$2,ROW(Activity)-MIN(ROW(Activity))+1),ROWS($B$3:B21)))&amp;" "&amp;CHAR(10)&amp;(INDEX(Result,SMALL(IF(Target=$B$2,ROW(Result)-MIN(ROW(Result))+1),ROWS($B$3:B21))))&amp;CHAR(10),"")</f>
        <v/>
      </c>
      <c r="C21" s="23"/>
      <c r="D21" s="19" t="str">
        <f t="array" ref="D21">IFERROR(INDEX(Activity,SMALL(IF(Target=$D$2,ROW(Activity)-MIN(ROW(Activity))+1),ROWS($B$3:B21)))&amp;CHAR(10),"")</f>
        <v/>
      </c>
      <c r="E21" s="23"/>
      <c r="F21" s="19" t="str">
        <f t="array" ref="F21">IFERROR(INDEX(Activity,SMALL(IF(Target=$F$2,ROW(Activity)-MIN(ROW(Activity))+1),ROWS($B$3:B21)))&amp;CHAR(10),"")</f>
        <v/>
      </c>
      <c r="G21" s="23"/>
      <c r="H21" s="19" t="str">
        <f t="array" ref="H21">IFERROR(INDEX(Activity,SMALL(IF(Target=$H$2,ROW(Activity)-MIN(ROW(Activity))+1),ROWS($B$3:B21)))&amp;CHAR(10),"")</f>
        <v/>
      </c>
    </row>
    <row r="22" spans="1:9">
      <c r="B22" s="18" t="str">
        <f t="array" ref="B22">IFERROR(INDEX(Activity,SMALL(IF(Target=$B$2,ROW(Activity)-MIN(ROW(Activity))+1),ROWS($B$3:B22)))&amp;" "&amp;CHAR(10)&amp;(INDEX(Result,SMALL(IF(Target=$B$2,ROW(Result)-MIN(ROW(Result))+1),ROWS($B$3:B22))))&amp;CHAR(10),"")</f>
        <v/>
      </c>
      <c r="C22" s="23"/>
      <c r="D22" s="19" t="str">
        <f t="array" ref="D22">IFERROR(INDEX(Activity,SMALL(IF(Target=$D$2,ROW(Activity)-MIN(ROW(Activity))+1),ROWS($B$3:B22)))&amp;CHAR(10),"")</f>
        <v/>
      </c>
      <c r="E22" s="23"/>
      <c r="F22" s="19" t="str">
        <f t="array" ref="F22">IFERROR(INDEX(Activity,SMALL(IF(Target=$F$2,ROW(Activity)-MIN(ROW(Activity))+1),ROWS($B$3:B22)))&amp;CHAR(10),"")</f>
        <v/>
      </c>
      <c r="G22" s="23"/>
      <c r="H22" s="19" t="str">
        <f t="array" ref="H22">IFERROR(INDEX(Activity,SMALL(IF(Target=$H$2,ROW(Activity)-MIN(ROW(Activity))+1),ROWS($B$3:B22)))&amp;CHAR(10),"")</f>
        <v/>
      </c>
    </row>
    <row r="23" spans="1:9">
      <c r="B23" s="18" t="str">
        <f t="array" ref="B23">IFERROR(INDEX(Activity,SMALL(IF(Target=$B$2,ROW(Activity)-MIN(ROW(Activity))+1),ROWS($B$3:B23)))&amp;" "&amp;CHAR(10)&amp;(INDEX(Result,SMALL(IF(Target=$B$2,ROW(Result)-MIN(ROW(Result))+1),ROWS($B$3:B23))))&amp;CHAR(10),"")</f>
        <v/>
      </c>
      <c r="C23" s="23"/>
      <c r="D23" s="19" t="str">
        <f t="array" ref="D23">IFERROR(INDEX(Activity,SMALL(IF(Target=$D$2,ROW(Activity)-MIN(ROW(Activity))+1),ROWS($B$3:B23)))&amp;CHAR(10),"")</f>
        <v/>
      </c>
      <c r="E23" s="23"/>
      <c r="F23" s="19" t="str">
        <f t="array" ref="F23">IFERROR(INDEX(Activity,SMALL(IF(Target=$F$2,ROW(Activity)-MIN(ROW(Activity))+1),ROWS($B$3:B23)))&amp;CHAR(10),"")</f>
        <v/>
      </c>
      <c r="G23" s="23"/>
      <c r="H23" s="19" t="str">
        <f t="array" ref="H23">IFERROR(INDEX(Activity,SMALL(IF(Target=$H$2,ROW(Activity)-MIN(ROW(Activity))+1),ROWS($B$3:B23)))&amp;CHAR(10),"")</f>
        <v/>
      </c>
    </row>
    <row r="24" spans="1:9">
      <c r="B24" s="18" t="str">
        <f t="array" ref="B24">IFERROR(INDEX(Activity,SMALL(IF(Target=$B$2,ROW(Activity)-MIN(ROW(Activity))+1),ROWS($B$3:B24)))&amp;" "&amp;CHAR(10)&amp;(INDEX(Result,SMALL(IF(Target=$B$2,ROW(Result)-MIN(ROW(Result))+1),ROWS($B$3:B24))))&amp;CHAR(10),"")</f>
        <v/>
      </c>
      <c r="C24" s="23"/>
      <c r="D24" s="19" t="str">
        <f t="array" ref="D24">IFERROR(INDEX(Activity,SMALL(IF(Target=$D$2,ROW(Activity)-MIN(ROW(Activity))+1),ROWS($B$3:B24)))&amp;CHAR(10),"")</f>
        <v/>
      </c>
      <c r="E24" s="23"/>
      <c r="F24" s="19" t="str">
        <f t="array" ref="F24">IFERROR(INDEX(Activity,SMALL(IF(Target=$F$2,ROW(Activity)-MIN(ROW(Activity))+1),ROWS($B$3:B24)))&amp;CHAR(10),"")</f>
        <v/>
      </c>
      <c r="G24" s="23"/>
      <c r="H24" s="19" t="str">
        <f t="array" ref="H24">IFERROR(INDEX(Activity,SMALL(IF(Target=$H$2,ROW(Activity)-MIN(ROW(Activity))+1),ROWS($B$3:B24)))&amp;CHAR(10),"")</f>
        <v/>
      </c>
    </row>
    <row r="25" spans="1:9">
      <c r="B25" s="18" t="str">
        <f t="array" ref="B25">IFERROR(INDEX(Activity,SMALL(IF(Target=$B$2,ROW(Activity)-MIN(ROW(Activity))+1),ROWS($B$3:B25)))&amp;" "&amp;CHAR(10)&amp;(INDEX(Result,SMALL(IF(Target=$B$2,ROW(Result)-MIN(ROW(Result))+1),ROWS($B$3:B25))))&amp;CHAR(10),"")</f>
        <v/>
      </c>
      <c r="C25" s="23"/>
      <c r="D25" s="19" t="str">
        <f t="array" ref="D25">IFERROR(INDEX(Activity,SMALL(IF(Target=$D$2,ROW(Activity)-MIN(ROW(Activity))+1),ROWS($B$3:B25)))&amp;CHAR(10),"")</f>
        <v/>
      </c>
      <c r="E25" s="23"/>
      <c r="F25" s="19" t="str">
        <f t="array" ref="F25">IFERROR(INDEX(Activity,SMALL(IF(Target=$F$2,ROW(Activity)-MIN(ROW(Activity))+1),ROWS($B$3:B25)))&amp;CHAR(10),"")</f>
        <v/>
      </c>
      <c r="G25" s="23"/>
      <c r="H25" s="19" t="str">
        <f t="array" ref="H25">IFERROR(INDEX(Activity,SMALL(IF(Target=$H$2,ROW(Activity)-MIN(ROW(Activity))+1),ROWS($B$3:B25)))&amp;CHAR(10),"")</f>
        <v/>
      </c>
    </row>
    <row r="26" spans="1:9">
      <c r="B26" s="18" t="str">
        <f t="array" ref="B26">IFERROR(INDEX(Activity,SMALL(IF(Target=$B$2,ROW(Activity)-MIN(ROW(Activity))+1),ROWS($B$3:B26)))&amp;" "&amp;CHAR(10)&amp;(INDEX(Result,SMALL(IF(Target=$B$2,ROW(Result)-MIN(ROW(Result))+1),ROWS($B$3:B26))))&amp;CHAR(10),"")</f>
        <v/>
      </c>
      <c r="C26" s="23"/>
      <c r="D26" s="19" t="str">
        <f t="array" ref="D26">IFERROR(INDEX(Activity,SMALL(IF(Target=$D$2,ROW(Activity)-MIN(ROW(Activity))+1),ROWS($B$3:B26)))&amp;CHAR(10),"")</f>
        <v/>
      </c>
      <c r="E26" s="23"/>
      <c r="F26" s="19" t="str">
        <f t="array" ref="F26">IFERROR(INDEX(Activity,SMALL(IF(Target=$F$2,ROW(Activity)-MIN(ROW(Activity))+1),ROWS($B$3:B26)))&amp;CHAR(10),"")</f>
        <v/>
      </c>
      <c r="G26" s="23"/>
      <c r="H26" s="19" t="str">
        <f t="array" ref="H26">IFERROR(INDEX(Activity,SMALL(IF(Target=$H$2,ROW(Activity)-MIN(ROW(Activity))+1),ROWS($B$3:B26)))&amp;CHAR(10),"")</f>
        <v/>
      </c>
    </row>
    <row r="27" spans="1:9">
      <c r="B27" s="18" t="str">
        <f t="array" ref="B27">IFERROR(INDEX(Activity,SMALL(IF(Target=$B$2,ROW(Activity)-MIN(ROW(Activity))+1),ROWS($B$3:B27)))&amp;" "&amp;CHAR(10)&amp;(INDEX(Result,SMALL(IF(Target=$B$2,ROW(Result)-MIN(ROW(Result))+1),ROWS($B$3:B27))))&amp;CHAR(10),"")</f>
        <v/>
      </c>
      <c r="C27" s="23"/>
      <c r="D27" s="19" t="str">
        <f t="array" ref="D27">IFERROR(INDEX(Activity,SMALL(IF(Target=$D$2,ROW(Activity)-MIN(ROW(Activity))+1),ROWS($B$3:B27)))&amp;CHAR(10),"")</f>
        <v/>
      </c>
      <c r="E27" s="23"/>
      <c r="F27" s="19" t="str">
        <f t="array" ref="F27">IFERROR(INDEX(Activity,SMALL(IF(Target=$F$2,ROW(Activity)-MIN(ROW(Activity))+1),ROWS($B$3:B27)))&amp;CHAR(10),"")</f>
        <v/>
      </c>
      <c r="G27" s="23"/>
      <c r="H27" s="19" t="str">
        <f t="array" ref="H27">IFERROR(INDEX(Activity,SMALL(IF(Target=$H$2,ROW(Activity)-MIN(ROW(Activity))+1),ROWS($B$3:B27)))&amp;CHAR(10),"")</f>
        <v/>
      </c>
    </row>
    <row r="28" spans="1:9">
      <c r="B28" s="18" t="str">
        <f t="array" ref="B28">IFERROR(INDEX(Activity,SMALL(IF(Target=$B$2,ROW(Activity)-MIN(ROW(Activity))+1),ROWS($B$3:B28)))&amp;" "&amp;CHAR(10)&amp;(INDEX(Result,SMALL(IF(Target=$B$2,ROW(Result)-MIN(ROW(Result))+1),ROWS($B$3:B28))))&amp;CHAR(10),"")</f>
        <v/>
      </c>
      <c r="C28" s="23"/>
      <c r="D28" s="19" t="str">
        <f t="array" ref="D28">IFERROR(INDEX(Activity,SMALL(IF(Target=$D$2,ROW(Activity)-MIN(ROW(Activity))+1),ROWS($B$3:B28)))&amp;CHAR(10),"")</f>
        <v/>
      </c>
      <c r="E28" s="23"/>
      <c r="F28" s="19" t="str">
        <f t="array" ref="F28">IFERROR(INDEX(Activity,SMALL(IF(Target=$F$2,ROW(Activity)-MIN(ROW(Activity))+1),ROWS($B$3:B28)))&amp;CHAR(10),"")</f>
        <v/>
      </c>
      <c r="G28" s="23"/>
      <c r="H28" s="19" t="str">
        <f t="array" ref="H28">IFERROR(INDEX(Activity,SMALL(IF(Target=$H$2,ROW(Activity)-MIN(ROW(Activity))+1),ROWS($B$3:B28)))&amp;CHAR(10),"")</f>
        <v/>
      </c>
    </row>
    <row r="29" spans="1:9">
      <c r="B29" s="18" t="str">
        <f t="array" ref="B29">IFERROR(INDEX(Activity,SMALL(IF(Target=$B$2,ROW(Activity)-MIN(ROW(Activity))+1),ROWS($B$3:B29)))&amp;" "&amp;CHAR(10)&amp;(INDEX(Result,SMALL(IF(Target=$B$2,ROW(Result)-MIN(ROW(Result))+1),ROWS($B$3:B29))))&amp;CHAR(10),"")</f>
        <v/>
      </c>
      <c r="C29" s="23"/>
      <c r="D29" s="19" t="str">
        <f t="array" ref="D29">IFERROR(INDEX(Activity,SMALL(IF(Target=$D$2,ROW(Activity)-MIN(ROW(Activity))+1),ROWS($B$3:B29)))&amp;CHAR(10),"")</f>
        <v/>
      </c>
      <c r="E29" s="23"/>
      <c r="F29" s="19" t="str">
        <f t="array" ref="F29">IFERROR(INDEX(Activity,SMALL(IF(Target=$F$2,ROW(Activity)-MIN(ROW(Activity))+1),ROWS($B$3:B29)))&amp;CHAR(10),"")</f>
        <v/>
      </c>
      <c r="G29" s="23"/>
      <c r="H29" s="19" t="str">
        <f t="array" ref="H29">IFERROR(INDEX(Activity,SMALL(IF(Target=$H$2,ROW(Activity)-MIN(ROW(Activity))+1),ROWS($B$3:B29)))&amp;CHAR(10),"")</f>
        <v/>
      </c>
    </row>
    <row r="30" spans="1:9">
      <c r="B30" s="18" t="str">
        <f t="array" ref="B30">IFERROR(INDEX(Activity,SMALL(IF(Target=$B$2,ROW(Activity)-MIN(ROW(Activity))+1),ROWS($B$3:B30)))&amp;" "&amp;CHAR(10)&amp;(INDEX(Result,SMALL(IF(Target=$B$2,ROW(Result)-MIN(ROW(Result))+1),ROWS($B$3:B30))))&amp;CHAR(10),"")</f>
        <v/>
      </c>
      <c r="C30" s="23"/>
      <c r="D30" s="19" t="str">
        <f t="array" ref="D30">IFERROR(INDEX(Activity,SMALL(IF(Target=$D$2,ROW(Activity)-MIN(ROW(Activity))+1),ROWS($B$3:B30)))&amp;CHAR(10),"")</f>
        <v/>
      </c>
      <c r="E30" s="23"/>
      <c r="F30" s="19" t="str">
        <f t="array" ref="F30">IFERROR(INDEX(Activity,SMALL(IF(Target=$F$2,ROW(Activity)-MIN(ROW(Activity))+1),ROWS($B$3:B30)))&amp;CHAR(10),"")</f>
        <v/>
      </c>
      <c r="G30" s="23"/>
      <c r="H30" s="19" t="str">
        <f t="array" ref="H30">IFERROR(INDEX(Activity,SMALL(IF(Target=$H$2,ROW(Activity)-MIN(ROW(Activity))+1),ROWS($B$3:B30)))&amp;CHAR(10),"")</f>
        <v/>
      </c>
    </row>
    <row r="31" spans="1:9">
      <c r="B31" s="18" t="str">
        <f t="array" ref="B31">IFERROR(INDEX(Activity,SMALL(IF(Target=$B$2,ROW(Activity)-MIN(ROW(Activity))+1),ROWS($B$3:B31)))&amp;" "&amp;CHAR(10)&amp;(INDEX(Result,SMALL(IF(Target=$B$2,ROW(Result)-MIN(ROW(Result))+1),ROWS($B$3:B31))))&amp;CHAR(10),"")</f>
        <v/>
      </c>
      <c r="C31" s="23"/>
      <c r="D31" s="19" t="str">
        <f t="array" ref="D31">IFERROR(INDEX(Activity,SMALL(IF(Target=$D$2,ROW(Activity)-MIN(ROW(Activity))+1),ROWS($B$3:B31)))&amp;CHAR(10),"")</f>
        <v/>
      </c>
      <c r="E31" s="23"/>
      <c r="F31" s="19" t="str">
        <f t="array" ref="F31">IFERROR(INDEX(Activity,SMALL(IF(Target=$F$2,ROW(Activity)-MIN(ROW(Activity))+1),ROWS($B$3:B31)))&amp;CHAR(10),"")</f>
        <v/>
      </c>
      <c r="G31" s="23"/>
      <c r="H31" s="19" t="str">
        <f t="array" ref="H31">IFERROR(INDEX(Activity,SMALL(IF(Target=$H$2,ROW(Activity)-MIN(ROW(Activity))+1),ROWS($B$3:B31)))&amp;CHAR(10),"")</f>
        <v/>
      </c>
    </row>
    <row r="32" spans="1:9">
      <c r="B32" s="18" t="str">
        <f t="array" ref="B32">IFERROR(INDEX(Activity,SMALL(IF(Target=$B$2,ROW(Activity)-MIN(ROW(Activity))+1),ROWS($B$3:B32)))&amp;" "&amp;CHAR(10)&amp;(INDEX(Result,SMALL(IF(Target=$B$2,ROW(Result)-MIN(ROW(Result))+1),ROWS($B$3:B32))))&amp;CHAR(10),"")</f>
        <v/>
      </c>
      <c r="C32" s="23"/>
      <c r="D32" s="19" t="str">
        <f t="array" ref="D32">IFERROR(INDEX(Activity,SMALL(IF(Target=$D$2,ROW(Activity)-MIN(ROW(Activity))+1),ROWS($B$3:B32)))&amp;CHAR(10),"")</f>
        <v/>
      </c>
      <c r="E32" s="23"/>
      <c r="F32" s="19" t="str">
        <f t="array" ref="F32">IFERROR(INDEX(Activity,SMALL(IF(Target=$F$2,ROW(Activity)-MIN(ROW(Activity))+1),ROWS($B$3:B32)))&amp;CHAR(10),"")</f>
        <v/>
      </c>
      <c r="G32" s="23"/>
      <c r="H32" s="19" t="str">
        <f t="array" ref="H32">IFERROR(INDEX(Activity,SMALL(IF(Target=$H$2,ROW(Activity)-MIN(ROW(Activity))+1),ROWS($B$3:B32)))&amp;CHAR(10),"")</f>
        <v/>
      </c>
    </row>
    <row r="33" spans="2:8">
      <c r="B33" s="18" t="str">
        <f t="array" ref="B33">IFERROR(INDEX(Activity,SMALL(IF(Target=$B$2,ROW(Activity)-MIN(ROW(Activity))+1),ROWS($B$3:B33)))&amp;" "&amp;CHAR(10)&amp;(INDEX(Result,SMALL(IF(Target=$B$2,ROW(Result)-MIN(ROW(Result))+1),ROWS($B$3:B33))))&amp;CHAR(10),"")</f>
        <v/>
      </c>
      <c r="C33" s="23"/>
      <c r="D33" s="19" t="str">
        <f t="array" ref="D33">IFERROR(INDEX(Activity,SMALL(IF(Target=$D$2,ROW(Activity)-MIN(ROW(Activity))+1),ROWS($B$3:B33)))&amp;CHAR(10),"")</f>
        <v/>
      </c>
      <c r="E33" s="23"/>
      <c r="F33" s="19" t="str">
        <f t="array" ref="F33">IFERROR(INDEX(Activity,SMALL(IF(Target=$F$2,ROW(Activity)-MIN(ROW(Activity))+1),ROWS($B$3:B33)))&amp;CHAR(10),"")</f>
        <v/>
      </c>
      <c r="G33" s="23"/>
      <c r="H33" s="19" t="str">
        <f t="array" ref="H33">IFERROR(INDEX(Activity,SMALL(IF(Target=$H$2,ROW(Activity)-MIN(ROW(Activity))+1),ROWS($B$3:B33)))&amp;CHAR(10),"")</f>
        <v/>
      </c>
    </row>
    <row r="34" spans="2:8">
      <c r="B34" s="18" t="str">
        <f t="array" ref="B34">IFERROR(INDEX(Activity,SMALL(IF(Target=$B$2,ROW(Activity)-MIN(ROW(Activity))+1),ROWS($B$3:B34)))&amp;" "&amp;CHAR(10)&amp;(INDEX(Result,SMALL(IF(Target=$B$2,ROW(Result)-MIN(ROW(Result))+1),ROWS($B$3:B34))))&amp;CHAR(10),"")</f>
        <v/>
      </c>
      <c r="C34" s="23"/>
      <c r="D34" s="19" t="str">
        <f t="array" ref="D34">IFERROR(INDEX(Activity,SMALL(IF(Target=$D$2,ROW(Activity)-MIN(ROW(Activity))+1),ROWS($B$3:B34)))&amp;CHAR(10),"")</f>
        <v/>
      </c>
      <c r="E34" s="23"/>
      <c r="F34" s="19" t="str">
        <f t="array" ref="F34">IFERROR(INDEX(Activity,SMALL(IF(Target=$F$2,ROW(Activity)-MIN(ROW(Activity))+1),ROWS($B$3:B34)))&amp;CHAR(10),"")</f>
        <v/>
      </c>
      <c r="G34" s="23"/>
      <c r="H34" s="19" t="str">
        <f t="array" ref="H34">IFERROR(INDEX(Activity,SMALL(IF(Target=$H$2,ROW(Activity)-MIN(ROW(Activity))+1),ROWS($B$3:B34)))&amp;CHAR(10),"")</f>
        <v/>
      </c>
    </row>
    <row r="35" spans="2:8">
      <c r="B35" s="18" t="str">
        <f t="array" ref="B35">IFERROR(INDEX(Activity,SMALL(IF(Target=$B$2,ROW(Activity)-MIN(ROW(Activity))+1),ROWS($B$3:B35)))&amp;" "&amp;CHAR(10)&amp;(INDEX(Result,SMALL(IF(Target=$B$2,ROW(Result)-MIN(ROW(Result))+1),ROWS($B$3:B35))))&amp;CHAR(10),"")</f>
        <v/>
      </c>
      <c r="C35" s="23"/>
      <c r="D35" s="19" t="str">
        <f t="array" ref="D35">IFERROR(INDEX(Activity,SMALL(IF(Target=$D$2,ROW(Activity)-MIN(ROW(Activity))+1),ROWS($B$3:B35)))&amp;CHAR(10),"")</f>
        <v/>
      </c>
      <c r="E35" s="23"/>
      <c r="F35" s="19" t="str">
        <f t="array" ref="F35">IFERROR(INDEX(Activity,SMALL(IF(Target=$F$2,ROW(Activity)-MIN(ROW(Activity))+1),ROWS($B$3:B35)))&amp;CHAR(10),"")</f>
        <v/>
      </c>
      <c r="G35" s="23"/>
      <c r="H35" s="19" t="str">
        <f t="array" ref="H35">IFERROR(INDEX(Activity,SMALL(IF(Target=$H$2,ROW(Activity)-MIN(ROW(Activity))+1),ROWS($B$3:B35)))&amp;CHAR(10),"")</f>
        <v/>
      </c>
    </row>
    <row r="36" spans="2:8">
      <c r="B36" s="18" t="str">
        <f t="array" ref="B36">IFERROR(INDEX(Activity,SMALL(IF(Target=$B$2,ROW(Activity)-MIN(ROW(Activity))+1),ROWS($B$3:B36)))&amp;" "&amp;CHAR(10)&amp;(INDEX(Result,SMALL(IF(Target=$B$2,ROW(Result)-MIN(ROW(Result))+1),ROWS($B$3:B36))))&amp;CHAR(10),"")</f>
        <v/>
      </c>
      <c r="C36" s="23"/>
      <c r="D36" s="19" t="str">
        <f t="array" ref="D36">IFERROR(INDEX(Activity,SMALL(IF(Target=$D$2,ROW(Activity)-MIN(ROW(Activity))+1),ROWS($B$3:B36)))&amp;CHAR(10),"")</f>
        <v/>
      </c>
      <c r="E36" s="23"/>
      <c r="F36" s="19" t="str">
        <f t="array" ref="F36">IFERROR(INDEX(Activity,SMALL(IF(Target=$F$2,ROW(Activity)-MIN(ROW(Activity))+1),ROWS($B$3:B36)))&amp;CHAR(10),"")</f>
        <v/>
      </c>
      <c r="G36" s="23"/>
      <c r="H36" s="19" t="str">
        <f t="array" ref="H36">IFERROR(INDEX(Activity,SMALL(IF(Target=$H$2,ROW(Activity)-MIN(ROW(Activity))+1),ROWS($B$3:B36)))&amp;CHAR(10),"")</f>
        <v/>
      </c>
    </row>
    <row r="37" spans="2:8">
      <c r="B37" s="18" t="str">
        <f t="array" ref="B37">IFERROR(INDEX(Activity,SMALL(IF(Target=$B$2,ROW(Activity)-MIN(ROW(Activity))+1),ROWS($B$3:B37)))&amp;" "&amp;CHAR(10)&amp;(INDEX(Result,SMALL(IF(Target=$B$2,ROW(Result)-MIN(ROW(Result))+1),ROWS($B$3:B37))))&amp;CHAR(10),"")</f>
        <v/>
      </c>
      <c r="C37" s="23"/>
      <c r="D37" s="19" t="str">
        <f t="array" ref="D37">IFERROR(INDEX(Activity,SMALL(IF(Target=$D$2,ROW(Activity)-MIN(ROW(Activity))+1),ROWS($B$3:B37)))&amp;CHAR(10),"")</f>
        <v/>
      </c>
      <c r="E37" s="23"/>
      <c r="F37" s="19" t="str">
        <f t="array" ref="F37">IFERROR(INDEX(Activity,SMALL(IF(Target=$F$2,ROW(Activity)-MIN(ROW(Activity))+1),ROWS($B$3:B37)))&amp;CHAR(10),"")</f>
        <v/>
      </c>
      <c r="G37" s="23"/>
      <c r="H37" s="19" t="str">
        <f t="array" ref="H37">IFERROR(INDEX(Activity,SMALL(IF(Target=$H$2,ROW(Activity)-MIN(ROW(Activity))+1),ROWS($B$3:B37)))&amp;CHAR(10),"")</f>
        <v/>
      </c>
    </row>
    <row r="38" spans="2:8">
      <c r="B38" s="18" t="str">
        <f t="array" ref="B38">IFERROR(INDEX(Activity,SMALL(IF(Target=$B$2,ROW(Activity)-MIN(ROW(Activity))+1),ROWS($B$3:B38)))&amp;" "&amp;CHAR(10)&amp;(INDEX(Result,SMALL(IF(Target=$B$2,ROW(Result)-MIN(ROW(Result))+1),ROWS($B$3:B38))))&amp;CHAR(10),"")</f>
        <v/>
      </c>
      <c r="C38" s="23"/>
      <c r="D38" s="19" t="str">
        <f t="array" ref="D38">IFERROR(INDEX(Activity,SMALL(IF(Target=$D$2,ROW(Activity)-MIN(ROW(Activity))+1),ROWS($B$3:B38)))&amp;CHAR(10),"")</f>
        <v/>
      </c>
      <c r="E38" s="23"/>
      <c r="F38" s="19" t="str">
        <f t="array" ref="F38">IFERROR(INDEX(Activity,SMALL(IF(Target=$F$2,ROW(Activity)-MIN(ROW(Activity))+1),ROWS($B$3:B38)))&amp;CHAR(10),"")</f>
        <v/>
      </c>
      <c r="G38" s="23"/>
      <c r="H38" s="19" t="str">
        <f t="array" ref="H38">IFERROR(INDEX(Activity,SMALL(IF(Target=$H$2,ROW(Activity)-MIN(ROW(Activity))+1),ROWS($B$3:B38)))&amp;CHAR(10),"")</f>
        <v/>
      </c>
    </row>
    <row r="39" spans="2:8">
      <c r="B39" s="18" t="str">
        <f t="array" ref="B39">IFERROR(INDEX(Activity,SMALL(IF(Target=$B$2,ROW(Activity)-MIN(ROW(Activity))+1),ROWS($B$3:B39)))&amp;" "&amp;CHAR(10)&amp;(INDEX(Result,SMALL(IF(Target=$B$2,ROW(Result)-MIN(ROW(Result))+1),ROWS($B$3:B39))))&amp;CHAR(10),"")</f>
        <v/>
      </c>
      <c r="C39" s="23"/>
      <c r="D39" s="19" t="str">
        <f t="array" ref="D39">IFERROR(INDEX(Activity,SMALL(IF(Target=$D$2,ROW(Activity)-MIN(ROW(Activity))+1),ROWS($B$3:B39)))&amp;CHAR(10),"")</f>
        <v/>
      </c>
      <c r="E39" s="23"/>
      <c r="F39" s="19" t="str">
        <f t="array" ref="F39">IFERROR(INDEX(Activity,SMALL(IF(Target=$F$2,ROW(Activity)-MIN(ROW(Activity))+1),ROWS($B$3:B39)))&amp;CHAR(10),"")</f>
        <v/>
      </c>
      <c r="G39" s="23"/>
      <c r="H39" s="19" t="str">
        <f t="array" ref="H39">IFERROR(INDEX(Activity,SMALL(IF(Target=$H$2,ROW(Activity)-MIN(ROW(Activity))+1),ROWS($B$3:B39)))&amp;CHAR(10),"")</f>
        <v/>
      </c>
    </row>
    <row r="40" spans="2:8">
      <c r="B40" s="18" t="str">
        <f t="array" ref="B40">IFERROR(INDEX(Activity,SMALL(IF(Target=$B$2,ROW(Activity)-MIN(ROW(Activity))+1),ROWS($B$3:B40)))&amp;" "&amp;CHAR(10)&amp;(INDEX(Result,SMALL(IF(Target=$B$2,ROW(Result)-MIN(ROW(Result))+1),ROWS($B$3:B40))))&amp;CHAR(10),"")</f>
        <v/>
      </c>
      <c r="C40" s="23"/>
      <c r="D40" s="19" t="str">
        <f t="array" ref="D40">IFERROR(INDEX(Activity,SMALL(IF(Target=$D$2,ROW(Activity)-MIN(ROW(Activity))+1),ROWS($B$3:B40)))&amp;CHAR(10),"")</f>
        <v/>
      </c>
      <c r="E40" s="23"/>
      <c r="F40" s="19" t="str">
        <f t="array" ref="F40">IFERROR(INDEX(Activity,SMALL(IF(Target=$F$2,ROW(Activity)-MIN(ROW(Activity))+1),ROWS($B$3:B40)))&amp;CHAR(10),"")</f>
        <v/>
      </c>
      <c r="G40" s="23"/>
      <c r="H40" s="19" t="str">
        <f t="array" ref="H40">IFERROR(INDEX(Activity,SMALL(IF(Target=$H$2,ROW(Activity)-MIN(ROW(Activity))+1),ROWS($B$3:B40)))&amp;CHAR(10),"")</f>
        <v/>
      </c>
    </row>
    <row r="41" spans="2:8">
      <c r="B41" s="18" t="str">
        <f t="array" ref="B41">IFERROR(INDEX(Activity,SMALL(IF(Target=$B$2,ROW(Activity)-MIN(ROW(Activity))+1),ROWS($B$3:B41)))&amp;" "&amp;CHAR(10)&amp;(INDEX(Result,SMALL(IF(Target=$B$2,ROW(Result)-MIN(ROW(Result))+1),ROWS($B$3:B41))))&amp;CHAR(10),"")</f>
        <v/>
      </c>
      <c r="C41" s="23"/>
      <c r="D41" s="19" t="str">
        <f t="array" ref="D41">IFERROR(INDEX(Activity,SMALL(IF(Target=$D$2,ROW(Activity)-MIN(ROW(Activity))+1),ROWS($B$3:B41)))&amp;CHAR(10),"")</f>
        <v/>
      </c>
      <c r="E41" s="23"/>
      <c r="F41" s="19" t="str">
        <f t="array" ref="F41">IFERROR(INDEX(Activity,SMALL(IF(Target=$F$2,ROW(Activity)-MIN(ROW(Activity))+1),ROWS($B$3:B41)))&amp;CHAR(10),"")</f>
        <v/>
      </c>
      <c r="G41" s="23"/>
      <c r="H41" s="19" t="str">
        <f t="array" ref="H41">IFERROR(INDEX(Activity,SMALL(IF(Target=$H$2,ROW(Activity)-MIN(ROW(Activity))+1),ROWS($B$3:B41)))&amp;CHAR(10),"")</f>
        <v/>
      </c>
    </row>
    <row r="42" spans="2:8">
      <c r="B42" s="18" t="str">
        <f t="array" ref="B42">IFERROR(INDEX(Activity,SMALL(IF(Target=$B$2,ROW(Activity)-MIN(ROW(Activity))+1),ROWS($B$3:B42)))&amp;" "&amp;CHAR(10)&amp;(INDEX(Result,SMALL(IF(Target=$B$2,ROW(Result)-MIN(ROW(Result))+1),ROWS($B$3:B42))))&amp;CHAR(10),"")</f>
        <v/>
      </c>
      <c r="C42" s="23"/>
      <c r="D42" s="19" t="str">
        <f t="array" ref="D42">IFERROR(INDEX(Activity,SMALL(IF(Target=$D$2,ROW(Activity)-MIN(ROW(Activity))+1),ROWS($B$3:B42)))&amp;CHAR(10),"")</f>
        <v/>
      </c>
      <c r="E42" s="23"/>
      <c r="F42" s="19" t="str">
        <f t="array" ref="F42">IFERROR(INDEX(Activity,SMALL(IF(Target=$F$2,ROW(Activity)-MIN(ROW(Activity))+1),ROWS($B$3:B42)))&amp;CHAR(10),"")</f>
        <v/>
      </c>
      <c r="G42" s="23"/>
      <c r="H42" s="19" t="str">
        <f t="array" ref="H42">IFERROR(INDEX(Activity,SMALL(IF(Target=$H$2,ROW(Activity)-MIN(ROW(Activity))+1),ROWS($B$3:B42)))&amp;CHAR(10),"")</f>
        <v/>
      </c>
    </row>
    <row r="43" spans="2:8">
      <c r="B43" s="18" t="str">
        <f t="array" ref="B43">IFERROR(INDEX(Activity,SMALL(IF(Target=$B$2,ROW(Activity)-MIN(ROW(Activity))+1),ROWS($B$3:B43)))&amp;" "&amp;CHAR(10)&amp;(INDEX(Result,SMALL(IF(Target=$B$2,ROW(Result)-MIN(ROW(Result))+1),ROWS($B$3:B43))))&amp;CHAR(10),"")</f>
        <v/>
      </c>
      <c r="C43" s="23"/>
      <c r="D43" s="19" t="str">
        <f t="array" ref="D43">IFERROR(INDEX(Activity,SMALL(IF(Target=$D$2,ROW(Activity)-MIN(ROW(Activity))+1),ROWS($B$3:B43)))&amp;CHAR(10),"")</f>
        <v/>
      </c>
      <c r="E43" s="23"/>
      <c r="F43" s="19" t="str">
        <f t="array" ref="F43">IFERROR(INDEX(Activity,SMALL(IF(Target=$F$2,ROW(Activity)-MIN(ROW(Activity))+1),ROWS($B$3:B43)))&amp;CHAR(10),"")</f>
        <v/>
      </c>
      <c r="G43" s="23"/>
      <c r="H43" s="19" t="str">
        <f t="array" ref="H43">IFERROR(INDEX(Activity,SMALL(IF(Target=$H$2,ROW(Activity)-MIN(ROW(Activity))+1),ROWS($B$3:B43)))&amp;CHAR(10),"")</f>
        <v/>
      </c>
    </row>
    <row r="44" spans="2:8">
      <c r="B44" s="18" t="str">
        <f t="array" ref="B44">IFERROR(INDEX(Activity,SMALL(IF(Target=$B$2,ROW(Activity)-MIN(ROW(Activity))+1),ROWS($B$3:B44)))&amp;" "&amp;CHAR(10)&amp;(INDEX(Result,SMALL(IF(Target=$B$2,ROW(Result)-MIN(ROW(Result))+1),ROWS($B$3:B44))))&amp;CHAR(10),"")</f>
        <v/>
      </c>
      <c r="C44" s="23"/>
      <c r="D44" s="19" t="str">
        <f t="array" ref="D44">IFERROR(INDEX(Activity,SMALL(IF(Target=$D$2,ROW(Activity)-MIN(ROW(Activity))+1),ROWS($B$3:B44)))&amp;CHAR(10),"")</f>
        <v/>
      </c>
      <c r="E44" s="23"/>
      <c r="F44" s="19" t="str">
        <f t="array" ref="F44">IFERROR(INDEX(Activity,SMALL(IF(Target=$F$2,ROW(Activity)-MIN(ROW(Activity))+1),ROWS($B$3:B44)))&amp;CHAR(10),"")</f>
        <v/>
      </c>
      <c r="G44" s="23"/>
      <c r="H44" s="19" t="str">
        <f t="array" ref="H44">IFERROR(INDEX(Activity,SMALL(IF(Target=$H$2,ROW(Activity)-MIN(ROW(Activity))+1),ROWS($B$3:B44)))&amp;CHAR(10),"")</f>
        <v/>
      </c>
    </row>
    <row r="45" spans="2:8">
      <c r="B45" s="18" t="str">
        <f t="array" ref="B45">IFERROR(INDEX(Activity,SMALL(IF(Target=$B$2,ROW(Activity)-MIN(ROW(Activity))+1),ROWS($B$3:B45)))&amp;" "&amp;CHAR(10)&amp;(INDEX(Result,SMALL(IF(Target=$B$2,ROW(Result)-MIN(ROW(Result))+1),ROWS($B$3:B45))))&amp;CHAR(10),"")</f>
        <v/>
      </c>
      <c r="C45" s="23"/>
      <c r="D45" s="19" t="str">
        <f t="array" ref="D45">IFERROR(INDEX(Activity,SMALL(IF(Target=$D$2,ROW(Activity)-MIN(ROW(Activity))+1),ROWS($B$3:B45)))&amp;CHAR(10),"")</f>
        <v/>
      </c>
      <c r="E45" s="23"/>
      <c r="F45" s="19" t="str">
        <f t="array" ref="F45">IFERROR(INDEX(Activity,SMALL(IF(Target=$F$2,ROW(Activity)-MIN(ROW(Activity))+1),ROWS($B$3:B45)))&amp;CHAR(10),"")</f>
        <v/>
      </c>
      <c r="G45" s="23"/>
      <c r="H45" s="19" t="str">
        <f t="array" ref="H45">IFERROR(INDEX(Activity,SMALL(IF(Target=$H$2,ROW(Activity)-MIN(ROW(Activity))+1),ROWS($B$3:B45)))&amp;CHAR(10),"")</f>
        <v/>
      </c>
    </row>
    <row r="46" spans="2:8">
      <c r="B46" s="18" t="str">
        <f t="array" ref="B46">IFERROR(INDEX(Activity,SMALL(IF(Target=$B$2,ROW(Activity)-MIN(ROW(Activity))+1),ROWS($B$3:B46)))&amp;" "&amp;CHAR(10)&amp;(INDEX(Result,SMALL(IF(Target=$B$2,ROW(Result)-MIN(ROW(Result))+1),ROWS($B$3:B46))))&amp;CHAR(10),"")</f>
        <v/>
      </c>
      <c r="C46" s="23"/>
      <c r="D46" s="19" t="str">
        <f t="array" ref="D46">IFERROR(INDEX(Activity,SMALL(IF(Target=$D$2,ROW(Activity)-MIN(ROW(Activity))+1),ROWS($B$3:B46)))&amp;CHAR(10),"")</f>
        <v/>
      </c>
      <c r="E46" s="23"/>
      <c r="F46" s="19" t="str">
        <f t="array" ref="F46">IFERROR(INDEX(Activity,SMALL(IF(Target=$F$2,ROW(Activity)-MIN(ROW(Activity))+1),ROWS($B$3:B46)))&amp;CHAR(10),"")</f>
        <v/>
      </c>
      <c r="G46" s="23"/>
      <c r="H46" s="19" t="str">
        <f t="array" ref="H46">IFERROR(INDEX(Activity,SMALL(IF(Target=$H$2,ROW(Activity)-MIN(ROW(Activity))+1),ROWS($B$3:B46)))&amp;CHAR(10),"")</f>
        <v/>
      </c>
    </row>
    <row r="47" spans="2:8">
      <c r="B47" s="18" t="str">
        <f t="array" ref="B47">IFERROR(INDEX(Activity,SMALL(IF(Target=$B$2,ROW(Activity)-MIN(ROW(Activity))+1),ROWS($B$3:B47)))&amp;" "&amp;CHAR(10)&amp;(INDEX(Result,SMALL(IF(Target=$B$2,ROW(Result)-MIN(ROW(Result))+1),ROWS($B$3:B47))))&amp;CHAR(10),"")</f>
        <v/>
      </c>
      <c r="C47" s="23"/>
      <c r="D47" s="19" t="str">
        <f t="array" ref="D47">IFERROR(INDEX(Activity,SMALL(IF(Target=$D$2,ROW(Activity)-MIN(ROW(Activity))+1),ROWS($B$3:B47)))&amp;CHAR(10),"")</f>
        <v/>
      </c>
      <c r="E47" s="23"/>
      <c r="F47" s="19" t="str">
        <f t="array" ref="F47">IFERROR(INDEX(Activity,SMALL(IF(Target=$F$2,ROW(Activity)-MIN(ROW(Activity))+1),ROWS($B$3:B47)))&amp;CHAR(10),"")</f>
        <v/>
      </c>
      <c r="G47" s="23"/>
      <c r="H47" s="19" t="str">
        <f t="array" ref="H47">IFERROR(INDEX(Activity,SMALL(IF(Target=$H$2,ROW(Activity)-MIN(ROW(Activity))+1),ROWS($B$3:B47)))&amp;CHAR(10),"")</f>
        <v/>
      </c>
    </row>
    <row r="48" spans="2:8">
      <c r="B48" s="18" t="str">
        <f t="array" ref="B48">IFERROR(INDEX(Activity,SMALL(IF(Target=$B$2,ROW(Activity)-MIN(ROW(Activity))+1),ROWS($B$3:B48)))&amp;" "&amp;CHAR(10)&amp;(INDEX(Result,SMALL(IF(Target=$B$2,ROW(Result)-MIN(ROW(Result))+1),ROWS($B$3:B48))))&amp;CHAR(10),"")</f>
        <v/>
      </c>
      <c r="C48" s="23"/>
      <c r="D48" s="19" t="str">
        <f t="array" ref="D48">IFERROR(INDEX(Activity,SMALL(IF(Target=$D$2,ROW(Activity)-MIN(ROW(Activity))+1),ROWS($B$3:B48)))&amp;CHAR(10),"")</f>
        <v/>
      </c>
      <c r="E48" s="23"/>
      <c r="F48" s="19" t="str">
        <f t="array" ref="F48">IFERROR(INDEX(Activity,SMALL(IF(Target=$F$2,ROW(Activity)-MIN(ROW(Activity))+1),ROWS($B$3:B48)))&amp;CHAR(10),"")</f>
        <v/>
      </c>
      <c r="G48" s="23"/>
      <c r="H48" s="19" t="str">
        <f t="array" ref="H48">IFERROR(INDEX(Activity,SMALL(IF(Target=$H$2,ROW(Activity)-MIN(ROW(Activity))+1),ROWS($B$3:B48)))&amp;CHAR(10),"")</f>
        <v/>
      </c>
    </row>
    <row r="49" spans="2:8">
      <c r="B49" s="18" t="str">
        <f t="array" ref="B49">IFERROR(INDEX(Activity,SMALL(IF(Target=$B$2,ROW(Activity)-MIN(ROW(Activity))+1),ROWS($B$3:B49)))&amp;" "&amp;CHAR(10)&amp;(INDEX(Result,SMALL(IF(Target=$B$2,ROW(Result)-MIN(ROW(Result))+1),ROWS($B$3:B49))))&amp;CHAR(10),"")</f>
        <v/>
      </c>
      <c r="C49" s="23"/>
      <c r="D49" s="19" t="str">
        <f t="array" ref="D49">IFERROR(INDEX(Activity,SMALL(IF(Target=$D$2,ROW(Activity)-MIN(ROW(Activity))+1),ROWS($B$3:B49)))&amp;CHAR(10),"")</f>
        <v/>
      </c>
      <c r="E49" s="23"/>
      <c r="F49" s="19" t="str">
        <f t="array" ref="F49">IFERROR(INDEX(Activity,SMALL(IF(Target=$F$2,ROW(Activity)-MIN(ROW(Activity))+1),ROWS($B$3:B49)))&amp;CHAR(10),"")</f>
        <v/>
      </c>
      <c r="G49" s="23"/>
      <c r="H49" s="19" t="str">
        <f t="array" ref="H49">IFERROR(INDEX(Activity,SMALL(IF(Target=$H$2,ROW(Activity)-MIN(ROW(Activity))+1),ROWS($B$3:B49)))&amp;CHAR(10),"")</f>
        <v/>
      </c>
    </row>
    <row r="50" spans="2:8">
      <c r="B50" s="18" t="str">
        <f t="array" ref="B50">IFERROR(INDEX(Activity,SMALL(IF(Target=$B$2,ROW(Activity)-MIN(ROW(Activity))+1),ROWS($B$3:B50)))&amp;" "&amp;CHAR(10)&amp;(INDEX(Result,SMALL(IF(Target=$B$2,ROW(Result)-MIN(ROW(Result))+1),ROWS($B$3:B50))))&amp;CHAR(10),"")</f>
        <v/>
      </c>
      <c r="C50" s="23"/>
      <c r="D50" s="19" t="str">
        <f t="array" ref="D50">IFERROR(INDEX(Activity,SMALL(IF(Target=$D$2,ROW(Activity)-MIN(ROW(Activity))+1),ROWS($B$3:B50)))&amp;CHAR(10),"")</f>
        <v/>
      </c>
      <c r="E50" s="23"/>
      <c r="F50" s="19" t="str">
        <f t="array" ref="F50">IFERROR(INDEX(Activity,SMALL(IF(Target=$F$2,ROW(Activity)-MIN(ROW(Activity))+1),ROWS($B$3:B50)))&amp;CHAR(10),"")</f>
        <v/>
      </c>
      <c r="G50" s="23"/>
      <c r="H50" s="19" t="str">
        <f t="array" ref="H50">IFERROR(INDEX(Activity,SMALL(IF(Target=$H$2,ROW(Activity)-MIN(ROW(Activity))+1),ROWS($B$3:B50)))&amp;CHAR(10),"")</f>
        <v/>
      </c>
    </row>
    <row r="51" spans="2:8">
      <c r="B51" s="18" t="str">
        <f t="array" ref="B51">IFERROR(INDEX(Activity,SMALL(IF(Target=$B$2,ROW(Activity)-MIN(ROW(Activity))+1),ROWS($B$3:B51)))&amp;" "&amp;CHAR(10)&amp;(INDEX(Result,SMALL(IF(Target=$B$2,ROW(Result)-MIN(ROW(Result))+1),ROWS($B$3:B51))))&amp;CHAR(10),"")</f>
        <v/>
      </c>
      <c r="C51" s="23"/>
      <c r="D51" s="19" t="str">
        <f t="array" ref="D51">IFERROR(INDEX(Activity,SMALL(IF(Target=$D$2,ROW(Activity)-MIN(ROW(Activity))+1),ROWS($B$3:B51)))&amp;CHAR(10),"")</f>
        <v/>
      </c>
      <c r="E51" s="23"/>
      <c r="F51" s="19" t="str">
        <f t="array" ref="F51">IFERROR(INDEX(Activity,SMALL(IF(Target=$F$2,ROW(Activity)-MIN(ROW(Activity))+1),ROWS($B$3:B51)))&amp;CHAR(10),"")</f>
        <v/>
      </c>
      <c r="G51" s="23"/>
      <c r="H51" s="19" t="str">
        <f t="array" ref="H51">IFERROR(INDEX(Activity,SMALL(IF(Target=$H$2,ROW(Activity)-MIN(ROW(Activity))+1),ROWS($B$3:B51)))&amp;CHAR(10),"")</f>
        <v/>
      </c>
    </row>
    <row r="52" spans="2:8">
      <c r="B52" s="18" t="str">
        <f t="array" ref="B52">IFERROR(INDEX(Activity,SMALL(IF(Target=$B$2,ROW(Activity)-MIN(ROW(Activity))+1),ROWS($B$3:B52)))&amp;" "&amp;CHAR(10)&amp;(INDEX(Result,SMALL(IF(Target=$B$2,ROW(Result)-MIN(ROW(Result))+1),ROWS($B$3:B52))))&amp;CHAR(10),"")</f>
        <v/>
      </c>
      <c r="C52" s="23"/>
      <c r="D52" s="19" t="str">
        <f t="array" ref="D52">IFERROR(INDEX(Activity,SMALL(IF(Target=$D$2,ROW(Activity)-MIN(ROW(Activity))+1),ROWS($B$3:B52)))&amp;CHAR(10),"")</f>
        <v/>
      </c>
      <c r="E52" s="23"/>
      <c r="F52" s="19" t="str">
        <f t="array" ref="F52">IFERROR(INDEX(Activity,SMALL(IF(Target=$F$2,ROW(Activity)-MIN(ROW(Activity))+1),ROWS($B$3:B52)))&amp;CHAR(10),"")</f>
        <v/>
      </c>
      <c r="G52" s="23"/>
      <c r="H52" s="19" t="str">
        <f t="array" ref="H52">IFERROR(INDEX(Activity,SMALL(IF(Target=$H$2,ROW(Activity)-MIN(ROW(Activity))+1),ROWS($B$3:B52)))&amp;CHAR(10),"")</f>
        <v/>
      </c>
    </row>
    <row r="53" spans="2:8">
      <c r="B53" s="18" t="str">
        <f t="array" ref="B53">IFERROR(INDEX(Activity,SMALL(IF(Target=$B$2,ROW(Activity)-MIN(ROW(Activity))+1),ROWS($B$3:B53)))&amp;" "&amp;CHAR(10)&amp;(INDEX(Result,SMALL(IF(Target=$B$2,ROW(Result)-MIN(ROW(Result))+1),ROWS($B$3:B53))))&amp;CHAR(10),"")</f>
        <v/>
      </c>
      <c r="C53" s="23"/>
      <c r="D53" s="19" t="str">
        <f t="array" ref="D53">IFERROR(INDEX(Activity,SMALL(IF(Target=$D$2,ROW(Activity)-MIN(ROW(Activity))+1),ROWS($B$3:B53)))&amp;CHAR(10),"")</f>
        <v/>
      </c>
      <c r="E53" s="23"/>
      <c r="F53" s="19" t="str">
        <f t="array" ref="F53">IFERROR(INDEX(Activity,SMALL(IF(Target=$F$2,ROW(Activity)-MIN(ROW(Activity))+1),ROWS($B$3:B53)))&amp;CHAR(10),"")</f>
        <v/>
      </c>
      <c r="G53" s="23"/>
      <c r="H53" s="19" t="str">
        <f t="array" ref="H53">IFERROR(INDEX(Activity,SMALL(IF(Target=$H$2,ROW(Activity)-MIN(ROW(Activity))+1),ROWS($B$3:B53)))&amp;CHAR(10),"")</f>
        <v/>
      </c>
    </row>
    <row r="54" spans="2:8">
      <c r="B54" s="18" t="str">
        <f t="array" ref="B54">IFERROR(INDEX(Activity,SMALL(IF(Target=$B$2,ROW(Activity)-MIN(ROW(Activity))+1),ROWS($B$3:B54)))&amp;" "&amp;CHAR(10)&amp;(INDEX(Result,SMALL(IF(Target=$B$2,ROW(Result)-MIN(ROW(Result))+1),ROWS($B$3:B54))))&amp;CHAR(10),"")</f>
        <v/>
      </c>
      <c r="C54" s="23"/>
      <c r="D54" s="19" t="str">
        <f t="array" ref="D54">IFERROR(INDEX(Activity,SMALL(IF(Target=$D$2,ROW(Activity)-MIN(ROW(Activity))+1),ROWS($B$3:B54)))&amp;CHAR(10),"")</f>
        <v/>
      </c>
      <c r="E54" s="23"/>
      <c r="F54" s="19" t="str">
        <f t="array" ref="F54">IFERROR(INDEX(Activity,SMALL(IF(Target=$F$2,ROW(Activity)-MIN(ROW(Activity))+1),ROWS($B$3:B54)))&amp;CHAR(10),"")</f>
        <v/>
      </c>
      <c r="G54" s="23"/>
      <c r="H54" s="19" t="str">
        <f t="array" ref="H54">IFERROR(INDEX(Activity,SMALL(IF(Target=$H$2,ROW(Activity)-MIN(ROW(Activity))+1),ROWS($B$3:B54)))&amp;CHAR(10),"")</f>
        <v/>
      </c>
    </row>
    <row r="55" spans="2:8">
      <c r="B55" s="18" t="str">
        <f t="array" ref="B55">IFERROR(INDEX(Activity,SMALL(IF(Target=$B$2,ROW(Activity)-MIN(ROW(Activity))+1),ROWS($B$3:B55)))&amp;" "&amp;CHAR(10)&amp;(INDEX(Result,SMALL(IF(Target=$B$2,ROW(Result)-MIN(ROW(Result))+1),ROWS($B$3:B55))))&amp;CHAR(10),"")</f>
        <v/>
      </c>
      <c r="C55" s="23"/>
      <c r="D55" s="19" t="str">
        <f t="array" ref="D55">IFERROR(INDEX(Activity,SMALL(IF(Target=$D$2,ROW(Activity)-MIN(ROW(Activity))+1),ROWS($B$3:B55)))&amp;CHAR(10),"")</f>
        <v/>
      </c>
      <c r="E55" s="23"/>
      <c r="F55" s="19" t="str">
        <f t="array" ref="F55">IFERROR(INDEX(Activity,SMALL(IF(Target=$F$2,ROW(Activity)-MIN(ROW(Activity))+1),ROWS($B$3:B55)))&amp;CHAR(10),"")</f>
        <v/>
      </c>
      <c r="G55" s="23"/>
      <c r="H55" s="19" t="str">
        <f t="array" ref="H55">IFERROR(INDEX(Activity,SMALL(IF(Target=$H$2,ROW(Activity)-MIN(ROW(Activity))+1),ROWS($B$3:B55)))&amp;CHAR(10),"")</f>
        <v/>
      </c>
    </row>
    <row r="56" spans="2:8">
      <c r="B56" s="18" t="str">
        <f t="array" ref="B56">IFERROR(INDEX(Activity,SMALL(IF(Target=$B$2,ROW(Activity)-MIN(ROW(Activity))+1),ROWS($B$3:B56)))&amp;" "&amp;CHAR(10)&amp;(INDEX(Result,SMALL(IF(Target=$B$2,ROW(Result)-MIN(ROW(Result))+1),ROWS($B$3:B56))))&amp;CHAR(10),"")</f>
        <v/>
      </c>
      <c r="C56" s="23"/>
      <c r="D56" s="19" t="str">
        <f t="array" ref="D56">IFERROR(INDEX(Activity,SMALL(IF(Target=$D$2,ROW(Activity)-MIN(ROW(Activity))+1),ROWS($B$3:B56)))&amp;CHAR(10),"")</f>
        <v/>
      </c>
      <c r="E56" s="23"/>
      <c r="F56" s="19" t="str">
        <f t="array" ref="F56">IFERROR(INDEX(Activity,SMALL(IF(Target=$F$2,ROW(Activity)-MIN(ROW(Activity))+1),ROWS($B$3:B56)))&amp;CHAR(10),"")</f>
        <v/>
      </c>
      <c r="G56" s="23"/>
      <c r="H56" s="19" t="str">
        <f t="array" ref="H56">IFERROR(INDEX(Activity,SMALL(IF(Target=$H$2,ROW(Activity)-MIN(ROW(Activity))+1),ROWS($B$3:B56)))&amp;CHAR(10),"")</f>
        <v/>
      </c>
    </row>
    <row r="57" spans="2:8">
      <c r="B57" s="18" t="str">
        <f t="array" ref="B57">IFERROR(INDEX(Activity,SMALL(IF(Target=$B$2,ROW(Activity)-MIN(ROW(Activity))+1),ROWS($B$3:B57)))&amp;" "&amp;CHAR(10)&amp;(INDEX(Result,SMALL(IF(Target=$B$2,ROW(Result)-MIN(ROW(Result))+1),ROWS($B$3:B57))))&amp;CHAR(10),"")</f>
        <v/>
      </c>
      <c r="C57" s="23"/>
      <c r="D57" s="19" t="str">
        <f t="array" ref="D57">IFERROR(INDEX(Activity,SMALL(IF(Target=$D$2,ROW(Activity)-MIN(ROW(Activity))+1),ROWS($B$3:B57)))&amp;CHAR(10),"")</f>
        <v/>
      </c>
      <c r="E57" s="23"/>
      <c r="F57" s="19" t="str">
        <f t="array" ref="F57">IFERROR(INDEX(Activity,SMALL(IF(Target=$F$2,ROW(Activity)-MIN(ROW(Activity))+1),ROWS($B$3:B57)))&amp;CHAR(10),"")</f>
        <v/>
      </c>
      <c r="G57" s="23"/>
      <c r="H57" s="19" t="str">
        <f t="array" ref="H57">IFERROR(INDEX(Activity,SMALL(IF(Target=$H$2,ROW(Activity)-MIN(ROW(Activity))+1),ROWS($B$3:B57)))&amp;CHAR(10),"")</f>
        <v/>
      </c>
    </row>
    <row r="58" spans="2:8">
      <c r="B58" s="18" t="str">
        <f t="array" ref="B58">IFERROR(INDEX(Activity,SMALL(IF(Target=$B$2,ROW(Activity)-MIN(ROW(Activity))+1),ROWS($B$3:B58)))&amp;" "&amp;CHAR(10)&amp;(INDEX(Result,SMALL(IF(Target=$B$2,ROW(Result)-MIN(ROW(Result))+1),ROWS($B$3:B58))))&amp;CHAR(10),"")</f>
        <v/>
      </c>
      <c r="C58" s="23"/>
      <c r="D58" s="19" t="str">
        <f t="array" ref="D58">IFERROR(INDEX(Activity,SMALL(IF(Target=$D$2,ROW(Activity)-MIN(ROW(Activity))+1),ROWS($B$3:B58)))&amp;CHAR(10),"")</f>
        <v/>
      </c>
      <c r="E58" s="23"/>
      <c r="F58" s="19" t="str">
        <f t="array" ref="F58">IFERROR(INDEX(Activity,SMALL(IF(Target=$F$2,ROW(Activity)-MIN(ROW(Activity))+1),ROWS($B$3:B58)))&amp;CHAR(10),"")</f>
        <v/>
      </c>
      <c r="G58" s="23"/>
      <c r="H58" s="19" t="str">
        <f t="array" ref="H58">IFERROR(INDEX(Activity,SMALL(IF(Target=$H$2,ROW(Activity)-MIN(ROW(Activity))+1),ROWS($B$3:B58)))&amp;CHAR(10),"")</f>
        <v/>
      </c>
    </row>
    <row r="59" spans="2:8">
      <c r="B59" s="18" t="str">
        <f t="array" ref="B59">IFERROR(INDEX(Activity,SMALL(IF(Target=$B$2,ROW(Activity)-MIN(ROW(Activity))+1),ROWS($B$3:B59)))&amp;" "&amp;CHAR(10)&amp;(INDEX(Result,SMALL(IF(Target=$B$2,ROW(Result)-MIN(ROW(Result))+1),ROWS($B$3:B59))))&amp;CHAR(10),"")</f>
        <v/>
      </c>
      <c r="C59" s="23"/>
      <c r="D59" s="19" t="str">
        <f t="array" ref="D59">IFERROR(INDEX(Activity,SMALL(IF(Target=$D$2,ROW(Activity)-MIN(ROW(Activity))+1),ROWS($B$3:B59)))&amp;CHAR(10),"")</f>
        <v/>
      </c>
      <c r="E59" s="23"/>
      <c r="F59" s="19" t="str">
        <f t="array" ref="F59">IFERROR(INDEX(Activity,SMALL(IF(Target=$F$2,ROW(Activity)-MIN(ROW(Activity))+1),ROWS($B$3:B59)))&amp;CHAR(10),"")</f>
        <v/>
      </c>
      <c r="G59" s="23"/>
      <c r="H59" s="19" t="str">
        <f t="array" ref="H59">IFERROR(INDEX(Activity,SMALL(IF(Target=$H$2,ROW(Activity)-MIN(ROW(Activity))+1),ROWS($B$3:B59)))&amp;CHAR(10),"")</f>
        <v/>
      </c>
    </row>
    <row r="60" spans="2:8">
      <c r="B60" s="18" t="str">
        <f t="array" ref="B60">IFERROR(INDEX(Activity,SMALL(IF(Target=$B$2,ROW(Activity)-MIN(ROW(Activity))+1),ROWS($B$3:B60)))&amp;" "&amp;CHAR(10)&amp;(INDEX(Result,SMALL(IF(Target=$B$2,ROW(Result)-MIN(ROW(Result))+1),ROWS($B$3:B60))))&amp;CHAR(10),"")</f>
        <v/>
      </c>
      <c r="C60" s="23"/>
      <c r="D60" s="19" t="str">
        <f t="array" ref="D60">IFERROR(INDEX(Activity,SMALL(IF(Target=$D$2,ROW(Activity)-MIN(ROW(Activity))+1),ROWS($B$3:B60)))&amp;CHAR(10),"")</f>
        <v/>
      </c>
      <c r="E60" s="23"/>
      <c r="F60" s="19" t="str">
        <f t="array" ref="F60">IFERROR(INDEX(Activity,SMALL(IF(Target=$F$2,ROW(Activity)-MIN(ROW(Activity))+1),ROWS($B$3:B60)))&amp;CHAR(10),"")</f>
        <v/>
      </c>
      <c r="G60" s="23"/>
      <c r="H60" s="19" t="str">
        <f t="array" ref="H60">IFERROR(INDEX(Activity,SMALL(IF(Target=$H$2,ROW(Activity)-MIN(ROW(Activity))+1),ROWS($B$3:B60)))&amp;CHAR(10),"")</f>
        <v/>
      </c>
    </row>
    <row r="61" spans="2:8">
      <c r="B61" s="18" t="str">
        <f t="array" ref="B61">IFERROR(INDEX(Activity,SMALL(IF(Target=$B$2,ROW(Activity)-MIN(ROW(Activity))+1),ROWS($B$3:B61)))&amp;" "&amp;CHAR(10)&amp;(INDEX(Result,SMALL(IF(Target=$B$2,ROW(Result)-MIN(ROW(Result))+1),ROWS($B$3:B61))))&amp;CHAR(10),"")</f>
        <v/>
      </c>
      <c r="C61" s="23"/>
      <c r="D61" s="19" t="str">
        <f t="array" ref="D61">IFERROR(INDEX(Activity,SMALL(IF(Target=$D$2,ROW(Activity)-MIN(ROW(Activity))+1),ROWS($B$3:B61)))&amp;CHAR(10),"")</f>
        <v/>
      </c>
      <c r="E61" s="23"/>
      <c r="F61" s="19" t="str">
        <f t="array" ref="F61">IFERROR(INDEX(Activity,SMALL(IF(Target=$F$2,ROW(Activity)-MIN(ROW(Activity))+1),ROWS($B$3:B61)))&amp;CHAR(10),"")</f>
        <v/>
      </c>
      <c r="G61" s="23"/>
      <c r="H61" s="19" t="str">
        <f t="array" ref="H61">IFERROR(INDEX(Activity,SMALL(IF(Target=$H$2,ROW(Activity)-MIN(ROW(Activity))+1),ROWS($B$3:B61)))&amp;CHAR(10),"")</f>
        <v/>
      </c>
    </row>
    <row r="62" spans="2:8">
      <c r="B62" s="18" t="str">
        <f t="array" ref="B62">IFERROR(INDEX(Activity,SMALL(IF(Target=$B$2,ROW(Activity)-MIN(ROW(Activity))+1),ROWS($B$3:B62)))&amp;" "&amp;CHAR(10)&amp;(INDEX(Result,SMALL(IF(Target=$B$2,ROW(Result)-MIN(ROW(Result))+1),ROWS($B$3:B62))))&amp;CHAR(10),"")</f>
        <v/>
      </c>
      <c r="C62" s="23"/>
      <c r="D62" s="19" t="str">
        <f t="array" ref="D62">IFERROR(INDEX(Activity,SMALL(IF(Target=$D$2,ROW(Activity)-MIN(ROW(Activity))+1),ROWS($B$3:B62)))&amp;CHAR(10),"")</f>
        <v/>
      </c>
      <c r="E62" s="23"/>
      <c r="F62" s="19" t="str">
        <f t="array" ref="F62">IFERROR(INDEX(Activity,SMALL(IF(Target=$F$2,ROW(Activity)-MIN(ROW(Activity))+1),ROWS($B$3:B62)))&amp;CHAR(10),"")</f>
        <v/>
      </c>
      <c r="G62" s="23"/>
      <c r="H62" s="19" t="str">
        <f t="array" ref="H62">IFERROR(INDEX(Activity,SMALL(IF(Target=$H$2,ROW(Activity)-MIN(ROW(Activity))+1),ROWS($B$3:B62)))&amp;CHAR(10),"")</f>
        <v/>
      </c>
    </row>
    <row r="63" spans="2:8">
      <c r="B63" s="18" t="str">
        <f t="array" ref="B63">IFERROR(INDEX(Activity,SMALL(IF(Target=$B$2,ROW(Activity)-MIN(ROW(Activity))+1),ROWS($B$3:B63)))&amp;" "&amp;CHAR(10)&amp;(INDEX(Result,SMALL(IF(Target=$B$2,ROW(Result)-MIN(ROW(Result))+1),ROWS($B$3:B63))))&amp;CHAR(10),"")</f>
        <v/>
      </c>
      <c r="C63" s="23"/>
      <c r="D63" s="19" t="str">
        <f t="array" ref="D63">IFERROR(INDEX(Activity,SMALL(IF(Target=$D$2,ROW(Activity)-MIN(ROW(Activity))+1),ROWS($B$3:B63)))&amp;CHAR(10),"")</f>
        <v/>
      </c>
      <c r="E63" s="23"/>
      <c r="F63" s="19" t="str">
        <f t="array" ref="F63">IFERROR(INDEX(Activity,SMALL(IF(Target=$F$2,ROW(Activity)-MIN(ROW(Activity))+1),ROWS($B$3:B63)))&amp;CHAR(10),"")</f>
        <v/>
      </c>
      <c r="G63" s="23"/>
      <c r="H63" s="19" t="str">
        <f t="array" ref="H63">IFERROR(INDEX(Activity,SMALL(IF(Target=$H$2,ROW(Activity)-MIN(ROW(Activity))+1),ROWS($B$3:B63)))&amp;CHAR(10),"")</f>
        <v/>
      </c>
    </row>
    <row r="64" spans="2:8">
      <c r="B64" s="18" t="str">
        <f t="array" ref="B64">IFERROR(INDEX(Activity,SMALL(IF(Target=$B$2,ROW(Activity)-MIN(ROW(Activity))+1),ROWS($B$3:B64)))&amp;" "&amp;CHAR(10)&amp;(INDEX(Result,SMALL(IF(Target=$B$2,ROW(Result)-MIN(ROW(Result))+1),ROWS($B$3:B64))))&amp;CHAR(10),"")</f>
        <v/>
      </c>
      <c r="C64" s="23"/>
      <c r="D64" s="19" t="str">
        <f t="array" ref="D64">IFERROR(INDEX(Activity,SMALL(IF(Target=$D$2,ROW(Activity)-MIN(ROW(Activity))+1),ROWS($B$3:B64)))&amp;CHAR(10),"")</f>
        <v/>
      </c>
      <c r="E64" s="23"/>
      <c r="F64" s="19" t="str">
        <f t="array" ref="F64">IFERROR(INDEX(Activity,SMALL(IF(Target=$F$2,ROW(Activity)-MIN(ROW(Activity))+1),ROWS($B$3:B64)))&amp;CHAR(10),"")</f>
        <v/>
      </c>
      <c r="G64" s="23"/>
      <c r="H64" s="19" t="str">
        <f t="array" ref="H64">IFERROR(INDEX(Activity,SMALL(IF(Target=$H$2,ROW(Activity)-MIN(ROW(Activity))+1),ROWS($B$3:B64)))&amp;CHAR(10),"")</f>
        <v/>
      </c>
    </row>
    <row r="65" spans="2:8">
      <c r="B65" s="18" t="str">
        <f t="array" ref="B65">IFERROR(INDEX(Activity,SMALL(IF(Target=$B$2,ROW(Activity)-MIN(ROW(Activity))+1),ROWS($B$3:B65)))&amp;" "&amp;CHAR(10)&amp;(INDEX(Result,SMALL(IF(Target=$B$2,ROW(Result)-MIN(ROW(Result))+1),ROWS($B$3:B65))))&amp;CHAR(10),"")</f>
        <v/>
      </c>
      <c r="C65" s="23"/>
      <c r="D65" s="19" t="str">
        <f t="array" ref="D65">IFERROR(INDEX(Activity,SMALL(IF(Target=$D$2,ROW(Activity)-MIN(ROW(Activity))+1),ROWS($B$3:B65)))&amp;CHAR(10),"")</f>
        <v/>
      </c>
      <c r="E65" s="23"/>
      <c r="F65" s="19" t="str">
        <f t="array" ref="F65">IFERROR(INDEX(Activity,SMALL(IF(Target=$F$2,ROW(Activity)-MIN(ROW(Activity))+1),ROWS($B$3:B65)))&amp;CHAR(10),"")</f>
        <v/>
      </c>
      <c r="G65" s="23"/>
      <c r="H65" s="19" t="str">
        <f t="array" ref="H65">IFERROR(INDEX(Activity,SMALL(IF(Target=$H$2,ROW(Activity)-MIN(ROW(Activity))+1),ROWS($B$3:B65)))&amp;CHAR(10),"")</f>
        <v/>
      </c>
    </row>
    <row r="66" spans="2:8">
      <c r="B66" s="18" t="str">
        <f t="array" ref="B66">IFERROR(INDEX(Activity,SMALL(IF(Target=$B$2,ROW(Activity)-MIN(ROW(Activity))+1),ROWS($B$3:B66)))&amp;" "&amp;CHAR(10)&amp;(INDEX(Result,SMALL(IF(Target=$B$2,ROW(Result)-MIN(ROW(Result))+1),ROWS($B$3:B66))))&amp;CHAR(10),"")</f>
        <v/>
      </c>
      <c r="C66" s="23"/>
      <c r="D66" s="19" t="str">
        <f t="array" ref="D66">IFERROR(INDEX(Activity,SMALL(IF(Target=$D$2,ROW(Activity)-MIN(ROW(Activity))+1),ROWS($B$3:B66)))&amp;CHAR(10),"")</f>
        <v/>
      </c>
      <c r="E66" s="23"/>
      <c r="F66" s="19" t="str">
        <f t="array" ref="F66">IFERROR(INDEX(Activity,SMALL(IF(Target=$F$2,ROW(Activity)-MIN(ROW(Activity))+1),ROWS($B$3:B66)))&amp;CHAR(10),"")</f>
        <v/>
      </c>
      <c r="G66" s="23"/>
      <c r="H66" s="19" t="str">
        <f t="array" ref="H66">IFERROR(INDEX(Activity,SMALL(IF(Target=$H$2,ROW(Activity)-MIN(ROW(Activity))+1),ROWS($B$3:B66)))&amp;CHAR(10),"")</f>
        <v/>
      </c>
    </row>
    <row r="67" spans="2:8">
      <c r="B67" s="18" t="str">
        <f t="array" ref="B67">IFERROR(INDEX(Activity,SMALL(IF(Target=$B$2,ROW(Activity)-MIN(ROW(Activity))+1),ROWS($B$3:B67)))&amp;" "&amp;CHAR(10)&amp;(INDEX(Result,SMALL(IF(Target=$B$2,ROW(Result)-MIN(ROW(Result))+1),ROWS($B$3:B67))))&amp;CHAR(10),"")</f>
        <v/>
      </c>
      <c r="C67" s="23"/>
      <c r="D67" s="19" t="str">
        <f t="array" ref="D67">IFERROR(INDEX(Activity,SMALL(IF(Target=$D$2,ROW(Activity)-MIN(ROW(Activity))+1),ROWS($B$3:B67)))&amp;CHAR(10),"")</f>
        <v/>
      </c>
      <c r="E67" s="23"/>
      <c r="F67" s="19" t="str">
        <f t="array" ref="F67">IFERROR(INDEX(Activity,SMALL(IF(Target=$F$2,ROW(Activity)-MIN(ROW(Activity))+1),ROWS($B$3:B67)))&amp;CHAR(10),"")</f>
        <v/>
      </c>
      <c r="G67" s="23"/>
      <c r="H67" s="19" t="str">
        <f t="array" ref="H67">IFERROR(INDEX(Activity,SMALL(IF(Target=$H$2,ROW(Activity)-MIN(ROW(Activity))+1),ROWS($B$3:B67)))&amp;CHAR(10),"")</f>
        <v/>
      </c>
    </row>
    <row r="68" spans="2:8">
      <c r="B68" s="18" t="str">
        <f t="array" ref="B68">IFERROR(INDEX(Activity,SMALL(IF(Target=$B$2,ROW(Activity)-MIN(ROW(Activity))+1),ROWS($B$3:B68)))&amp;" "&amp;CHAR(10)&amp;(INDEX(Result,SMALL(IF(Target=$B$2,ROW(Result)-MIN(ROW(Result))+1),ROWS($B$3:B68))))&amp;CHAR(10),"")</f>
        <v/>
      </c>
      <c r="C68" s="23"/>
      <c r="D68" s="19" t="str">
        <f t="array" ref="D68">IFERROR(INDEX(Activity,SMALL(IF(Target=$D$2,ROW(Activity)-MIN(ROW(Activity))+1),ROWS($B$3:B68)))&amp;CHAR(10),"")</f>
        <v/>
      </c>
      <c r="E68" s="23"/>
      <c r="F68" s="19" t="str">
        <f t="array" ref="F68">IFERROR(INDEX(Activity,SMALL(IF(Target=$F$2,ROW(Activity)-MIN(ROW(Activity))+1),ROWS($B$3:B68)))&amp;CHAR(10),"")</f>
        <v/>
      </c>
      <c r="G68" s="23"/>
      <c r="H68" s="19" t="str">
        <f t="array" ref="H68">IFERROR(INDEX(Activity,SMALL(IF(Target=$H$2,ROW(Activity)-MIN(ROW(Activity))+1),ROWS($B$3:B68)))&amp;CHAR(10),"")</f>
        <v/>
      </c>
    </row>
    <row r="69" spans="2:8">
      <c r="B69" s="18" t="str">
        <f t="array" ref="B69">IFERROR(INDEX(Activity,SMALL(IF(Target=$B$2,ROW(Activity)-MIN(ROW(Activity))+1),ROWS($B$3:B69)))&amp;" "&amp;CHAR(10)&amp;(INDEX(Result,SMALL(IF(Target=$B$2,ROW(Result)-MIN(ROW(Result))+1),ROWS($B$3:B69))))&amp;CHAR(10),"")</f>
        <v/>
      </c>
      <c r="C69" s="23"/>
      <c r="D69" s="19" t="str">
        <f t="array" ref="D69">IFERROR(INDEX(Activity,SMALL(IF(Target=$D$2,ROW(Activity)-MIN(ROW(Activity))+1),ROWS($B$3:B69)))&amp;CHAR(10),"")</f>
        <v/>
      </c>
      <c r="E69" s="23"/>
      <c r="F69" s="19" t="str">
        <f t="array" ref="F69">IFERROR(INDEX(Activity,SMALL(IF(Target=$F$2,ROW(Activity)-MIN(ROW(Activity))+1),ROWS($B$3:B69)))&amp;CHAR(10),"")</f>
        <v/>
      </c>
      <c r="G69" s="23"/>
      <c r="H69" s="19" t="str">
        <f t="array" ref="H69">IFERROR(INDEX(Activity,SMALL(IF(Target=$H$2,ROW(Activity)-MIN(ROW(Activity))+1),ROWS($B$3:B69)))&amp;CHAR(10),"")</f>
        <v/>
      </c>
    </row>
    <row r="70" spans="2:8">
      <c r="B70" s="18" t="str">
        <f t="array" ref="B70">IFERROR(INDEX(Activity,SMALL(IF(Target=$B$2,ROW(Activity)-MIN(ROW(Activity))+1),ROWS($B$3:B70)))&amp;" "&amp;CHAR(10)&amp;(INDEX(Result,SMALL(IF(Target=$B$2,ROW(Result)-MIN(ROW(Result))+1),ROWS($B$3:B70))))&amp;CHAR(10),"")</f>
        <v/>
      </c>
      <c r="C70" s="23"/>
      <c r="D70" s="19" t="str">
        <f t="array" ref="D70">IFERROR(INDEX(Activity,SMALL(IF(Target=$D$2,ROW(Activity)-MIN(ROW(Activity))+1),ROWS($B$3:B70)))&amp;CHAR(10),"")</f>
        <v/>
      </c>
      <c r="E70" s="23"/>
      <c r="F70" s="19" t="str">
        <f t="array" ref="F70">IFERROR(INDEX(Activity,SMALL(IF(Target=$F$2,ROW(Activity)-MIN(ROW(Activity))+1),ROWS($B$3:B70)))&amp;CHAR(10),"")</f>
        <v/>
      </c>
      <c r="G70" s="23"/>
      <c r="H70" s="19" t="str">
        <f t="array" ref="H70">IFERROR(INDEX(Activity,SMALL(IF(Target=$H$2,ROW(Activity)-MIN(ROW(Activity))+1),ROWS($B$3:B70)))&amp;CHAR(10),"")</f>
        <v/>
      </c>
    </row>
    <row r="71" spans="2:8">
      <c r="B71" s="18" t="str">
        <f t="array" ref="B71">IFERROR(INDEX(Activity,SMALL(IF(Target=$B$2,ROW(Activity)-MIN(ROW(Activity))+1),ROWS($B$3:B71)))&amp;" "&amp;CHAR(10)&amp;(INDEX(Result,SMALL(IF(Target=$B$2,ROW(Result)-MIN(ROW(Result))+1),ROWS($B$3:B71))))&amp;CHAR(10),"")</f>
        <v/>
      </c>
      <c r="C71" s="23"/>
      <c r="D71" s="19" t="str">
        <f t="array" ref="D71">IFERROR(INDEX(Activity,SMALL(IF(Target=$D$2,ROW(Activity)-MIN(ROW(Activity))+1),ROWS($B$3:B71)))&amp;CHAR(10),"")</f>
        <v/>
      </c>
      <c r="E71" s="23"/>
      <c r="F71" s="19" t="str">
        <f t="array" ref="F71">IFERROR(INDEX(Activity,SMALL(IF(Target=$F$2,ROW(Activity)-MIN(ROW(Activity))+1),ROWS($B$3:B71)))&amp;CHAR(10),"")</f>
        <v/>
      </c>
      <c r="G71" s="23"/>
      <c r="H71" s="19" t="str">
        <f t="array" ref="H71">IFERROR(INDEX(Activity,SMALL(IF(Target=$H$2,ROW(Activity)-MIN(ROW(Activity))+1),ROWS($B$3:B71)))&amp;CHAR(10),"")</f>
        <v/>
      </c>
    </row>
    <row r="72" spans="2:8">
      <c r="B72" s="18" t="str">
        <f t="array" ref="B72">IFERROR(INDEX(Activity,SMALL(IF(Target=$B$2,ROW(Activity)-MIN(ROW(Activity))+1),ROWS($B$3:B72)))&amp;" "&amp;CHAR(10)&amp;(INDEX(Result,SMALL(IF(Target=$B$2,ROW(Result)-MIN(ROW(Result))+1),ROWS($B$3:B72))))&amp;CHAR(10),"")</f>
        <v/>
      </c>
      <c r="C72" s="23"/>
      <c r="D72" s="19" t="str">
        <f t="array" ref="D72">IFERROR(INDEX(Activity,SMALL(IF(Target=$D$2,ROW(Activity)-MIN(ROW(Activity))+1),ROWS($B$3:B72)))&amp;CHAR(10),"")</f>
        <v/>
      </c>
      <c r="E72" s="23"/>
      <c r="F72" s="19" t="str">
        <f t="array" ref="F72">IFERROR(INDEX(Activity,SMALL(IF(Target=$F$2,ROW(Activity)-MIN(ROW(Activity))+1),ROWS($B$3:B72)))&amp;CHAR(10),"")</f>
        <v/>
      </c>
      <c r="G72" s="23"/>
      <c r="H72" s="19" t="str">
        <f t="array" ref="H72">IFERROR(INDEX(Activity,SMALL(IF(Target=$H$2,ROW(Activity)-MIN(ROW(Activity))+1),ROWS($B$3:B72)))&amp;CHAR(10),"")</f>
        <v/>
      </c>
    </row>
    <row r="73" spans="2:8">
      <c r="B73" s="18" t="str">
        <f t="array" ref="B73">IFERROR(INDEX(Activity,SMALL(IF(Target=$B$2,ROW(Activity)-MIN(ROW(Activity))+1),ROWS($B$3:B73)))&amp;" "&amp;CHAR(10)&amp;(INDEX(Result,SMALL(IF(Target=$B$2,ROW(Result)-MIN(ROW(Result))+1),ROWS($B$3:B73))))&amp;CHAR(10),"")</f>
        <v/>
      </c>
      <c r="C73" s="23"/>
      <c r="D73" s="19" t="str">
        <f t="array" ref="D73">IFERROR(INDEX(Activity,SMALL(IF(Target=$D$2,ROW(Activity)-MIN(ROW(Activity))+1),ROWS($B$3:B73)))&amp;CHAR(10),"")</f>
        <v/>
      </c>
      <c r="E73" s="23"/>
      <c r="F73" s="19" t="str">
        <f t="array" ref="F73">IFERROR(INDEX(Activity,SMALL(IF(Target=$F$2,ROW(Activity)-MIN(ROW(Activity))+1),ROWS($B$3:B73)))&amp;CHAR(10),"")</f>
        <v/>
      </c>
      <c r="G73" s="23"/>
      <c r="H73" s="19" t="str">
        <f t="array" ref="H73">IFERROR(INDEX(Activity,SMALL(IF(Target=$H$2,ROW(Activity)-MIN(ROW(Activity))+1),ROWS($B$3:B73)))&amp;CHAR(10),"")</f>
        <v/>
      </c>
    </row>
    <row r="74" spans="2:8">
      <c r="B74" s="18" t="str">
        <f t="array" ref="B74">IFERROR(INDEX(Activity,SMALL(IF(Target=$B$2,ROW(Activity)-MIN(ROW(Activity))+1),ROWS($B$3:B74)))&amp;" "&amp;CHAR(10)&amp;(INDEX(Result,SMALL(IF(Target=$B$2,ROW(Result)-MIN(ROW(Result))+1),ROWS($B$3:B74))))&amp;CHAR(10),"")</f>
        <v/>
      </c>
      <c r="C74" s="23"/>
      <c r="D74" s="19" t="str">
        <f t="array" ref="D74">IFERROR(INDEX(Activity,SMALL(IF(Target=$D$2,ROW(Activity)-MIN(ROW(Activity))+1),ROWS($B$3:B74)))&amp;CHAR(10),"")</f>
        <v/>
      </c>
      <c r="E74" s="23"/>
      <c r="F74" s="19" t="str">
        <f t="array" ref="F74">IFERROR(INDEX(Activity,SMALL(IF(Target=$F$2,ROW(Activity)-MIN(ROW(Activity))+1),ROWS($B$3:B74)))&amp;CHAR(10),"")</f>
        <v/>
      </c>
      <c r="G74" s="23"/>
      <c r="H74" s="19" t="str">
        <f t="array" ref="H74">IFERROR(INDEX(Activity,SMALL(IF(Target=$H$2,ROW(Activity)-MIN(ROW(Activity))+1),ROWS($B$3:B74)))&amp;CHAR(10),"")</f>
        <v/>
      </c>
    </row>
    <row r="75" spans="2:8">
      <c r="B75" s="18" t="str">
        <f t="array" ref="B75">IFERROR(INDEX(Activity,SMALL(IF(Target=$B$2,ROW(Activity)-MIN(ROW(Activity))+1),ROWS($B$3:B75)))&amp;" "&amp;CHAR(10)&amp;(INDEX(Result,SMALL(IF(Target=$B$2,ROW(Result)-MIN(ROW(Result))+1),ROWS($B$3:B75))))&amp;CHAR(10),"")</f>
        <v/>
      </c>
      <c r="C75" s="23"/>
      <c r="D75" s="19" t="str">
        <f t="array" ref="D75">IFERROR(INDEX(Activity,SMALL(IF(Target=$D$2,ROW(Activity)-MIN(ROW(Activity))+1),ROWS($B$3:B75)))&amp;CHAR(10),"")</f>
        <v/>
      </c>
      <c r="E75" s="23"/>
      <c r="F75" s="19" t="str">
        <f t="array" ref="F75">IFERROR(INDEX(Activity,SMALL(IF(Target=$F$2,ROW(Activity)-MIN(ROW(Activity))+1),ROWS($B$3:B75)))&amp;CHAR(10),"")</f>
        <v/>
      </c>
      <c r="G75" s="23"/>
      <c r="H75" s="19" t="str">
        <f t="array" ref="H75">IFERROR(INDEX(Activity,SMALL(IF(Target=$H$2,ROW(Activity)-MIN(ROW(Activity))+1),ROWS($B$3:B75)))&amp;CHAR(10),"")</f>
        <v/>
      </c>
    </row>
    <row r="76" spans="2:8">
      <c r="B76" s="18" t="str">
        <f t="array" ref="B76">IFERROR(INDEX(Activity,SMALL(IF(Target=$B$2,ROW(Activity)-MIN(ROW(Activity))+1),ROWS($B$3:B76)))&amp;" "&amp;CHAR(10)&amp;(INDEX(Result,SMALL(IF(Target=$B$2,ROW(Result)-MIN(ROW(Result))+1),ROWS($B$3:B76))))&amp;CHAR(10),"")</f>
        <v/>
      </c>
      <c r="C76" s="23"/>
      <c r="D76" s="19" t="str">
        <f t="array" ref="D76">IFERROR(INDEX(Activity,SMALL(IF(Target=$D$2,ROW(Activity)-MIN(ROW(Activity))+1),ROWS($B$3:B76)))&amp;CHAR(10),"")</f>
        <v/>
      </c>
      <c r="E76" s="23"/>
      <c r="F76" s="19" t="str">
        <f t="array" ref="F76">IFERROR(INDEX(Activity,SMALL(IF(Target=$F$2,ROW(Activity)-MIN(ROW(Activity))+1),ROWS($B$3:B76)))&amp;CHAR(10),"")</f>
        <v/>
      </c>
      <c r="G76" s="23"/>
      <c r="H76" s="19" t="str">
        <f t="array" ref="H76">IFERROR(INDEX(Activity,SMALL(IF(Target=$H$2,ROW(Activity)-MIN(ROW(Activity))+1),ROWS($B$3:B76)))&amp;CHAR(10),"")</f>
        <v/>
      </c>
    </row>
    <row r="77" spans="2:8">
      <c r="B77" s="18" t="str">
        <f t="array" ref="B77">IFERROR(INDEX(Activity,SMALL(IF(Target=$B$2,ROW(Activity)-MIN(ROW(Activity))+1),ROWS($B$3:B77)))&amp;" "&amp;CHAR(10)&amp;(INDEX(Result,SMALL(IF(Target=$B$2,ROW(Result)-MIN(ROW(Result))+1),ROWS($B$3:B77))))&amp;CHAR(10),"")</f>
        <v/>
      </c>
      <c r="C77" s="23"/>
      <c r="D77" s="19" t="str">
        <f t="array" ref="D77">IFERROR(INDEX(Activity,SMALL(IF(Target=$D$2,ROW(Activity)-MIN(ROW(Activity))+1),ROWS($B$3:B77)))&amp;CHAR(10),"")</f>
        <v/>
      </c>
      <c r="E77" s="23"/>
      <c r="F77" s="19" t="str">
        <f t="array" ref="F77">IFERROR(INDEX(Activity,SMALL(IF(Target=$F$2,ROW(Activity)-MIN(ROW(Activity))+1),ROWS($B$3:B77)))&amp;CHAR(10),"")</f>
        <v/>
      </c>
      <c r="G77" s="23"/>
      <c r="H77" s="19" t="str">
        <f t="array" ref="H77">IFERROR(INDEX(Activity,SMALL(IF(Target=$H$2,ROW(Activity)-MIN(ROW(Activity))+1),ROWS($B$3:B77)))&amp;CHAR(10),"")</f>
        <v/>
      </c>
    </row>
    <row r="78" spans="2:8">
      <c r="B78" s="18" t="str">
        <f t="array" ref="B78">IFERROR(INDEX(Activity,SMALL(IF(Target=$B$2,ROW(Activity)-MIN(ROW(Activity))+1),ROWS($B$3:B78)))&amp;" "&amp;CHAR(10)&amp;(INDEX(Result,SMALL(IF(Target=$B$2,ROW(Result)-MIN(ROW(Result))+1),ROWS($B$3:B78))))&amp;CHAR(10),"")</f>
        <v/>
      </c>
      <c r="C78" s="23"/>
      <c r="D78" s="19" t="str">
        <f t="array" ref="D78">IFERROR(INDEX(Activity,SMALL(IF(Target=$D$2,ROW(Activity)-MIN(ROW(Activity))+1),ROWS($B$3:B78)))&amp;CHAR(10),"")</f>
        <v/>
      </c>
      <c r="E78" s="23"/>
      <c r="F78" s="19" t="str">
        <f t="array" ref="F78">IFERROR(INDEX(Activity,SMALL(IF(Target=$F$2,ROW(Activity)-MIN(ROW(Activity))+1),ROWS($B$3:B78)))&amp;CHAR(10),"")</f>
        <v/>
      </c>
      <c r="G78" s="23"/>
      <c r="H78" s="19" t="str">
        <f t="array" ref="H78">IFERROR(INDEX(Activity,SMALL(IF(Target=$H$2,ROW(Activity)-MIN(ROW(Activity))+1),ROWS($B$3:B78)))&amp;CHAR(10),"")</f>
        <v/>
      </c>
    </row>
    <row r="79" spans="2:8">
      <c r="B79" s="18" t="str">
        <f t="array" ref="B79">IFERROR(INDEX(Activity,SMALL(IF(Target=$B$2,ROW(Activity)-MIN(ROW(Activity))+1),ROWS($B$3:B79)))&amp;" "&amp;CHAR(10)&amp;(INDEX(Result,SMALL(IF(Target=$B$2,ROW(Result)-MIN(ROW(Result))+1),ROWS($B$3:B79))))&amp;CHAR(10),"")</f>
        <v/>
      </c>
      <c r="C79" s="23"/>
      <c r="D79" s="19" t="str">
        <f t="array" ref="D79">IFERROR(INDEX(Activity,SMALL(IF(Target=$D$2,ROW(Activity)-MIN(ROW(Activity))+1),ROWS($B$3:B79)))&amp;CHAR(10),"")</f>
        <v/>
      </c>
      <c r="E79" s="23"/>
      <c r="F79" s="19" t="str">
        <f t="array" ref="F79">IFERROR(INDEX(Activity,SMALL(IF(Target=$F$2,ROW(Activity)-MIN(ROW(Activity))+1),ROWS($B$3:B79)))&amp;CHAR(10),"")</f>
        <v/>
      </c>
      <c r="G79" s="23"/>
      <c r="H79" s="19" t="str">
        <f t="array" ref="H79">IFERROR(INDEX(Activity,SMALL(IF(Target=$H$2,ROW(Activity)-MIN(ROW(Activity))+1),ROWS($B$3:B79)))&amp;CHAR(10),"")</f>
        <v/>
      </c>
    </row>
    <row r="80" spans="2:8">
      <c r="B80" s="18" t="str">
        <f t="array" ref="B80">IFERROR(INDEX(Activity,SMALL(IF(Target=$B$2,ROW(Activity)-MIN(ROW(Activity))+1),ROWS($B$3:B80)))&amp;" "&amp;CHAR(10)&amp;(INDEX(Result,SMALL(IF(Target=$B$2,ROW(Result)-MIN(ROW(Result))+1),ROWS($B$3:B80))))&amp;CHAR(10),"")</f>
        <v/>
      </c>
      <c r="C80" s="23"/>
      <c r="D80" s="19" t="str">
        <f t="array" ref="D80">IFERROR(INDEX(Activity,SMALL(IF(Target=$D$2,ROW(Activity)-MIN(ROW(Activity))+1),ROWS($B$3:B80)))&amp;CHAR(10),"")</f>
        <v/>
      </c>
      <c r="E80" s="23"/>
      <c r="F80" s="19" t="str">
        <f t="array" ref="F80">IFERROR(INDEX(Activity,SMALL(IF(Target=$F$2,ROW(Activity)-MIN(ROW(Activity))+1),ROWS($B$3:B80)))&amp;CHAR(10),"")</f>
        <v/>
      </c>
      <c r="G80" s="23"/>
      <c r="H80" s="19" t="str">
        <f t="array" ref="H80">IFERROR(INDEX(Activity,SMALL(IF(Target=$H$2,ROW(Activity)-MIN(ROW(Activity))+1),ROWS($B$3:B80)))&amp;CHAR(10),"")</f>
        <v/>
      </c>
    </row>
    <row r="81" spans="2:8">
      <c r="B81" s="18" t="str">
        <f t="array" ref="B81">IFERROR(INDEX(Activity,SMALL(IF(Target=$B$2,ROW(Activity)-MIN(ROW(Activity))+1),ROWS($B$3:B81)))&amp;" "&amp;CHAR(10)&amp;(INDEX(Result,SMALL(IF(Target=$B$2,ROW(Result)-MIN(ROW(Result))+1),ROWS($B$3:B81))))&amp;CHAR(10),"")</f>
        <v/>
      </c>
      <c r="C81" s="23"/>
      <c r="D81" s="19" t="str">
        <f t="array" ref="D81">IFERROR(INDEX(Activity,SMALL(IF(Target=$D$2,ROW(Activity)-MIN(ROW(Activity))+1),ROWS($B$3:B81)))&amp;CHAR(10),"")</f>
        <v/>
      </c>
      <c r="E81" s="23"/>
      <c r="F81" s="19" t="str">
        <f t="array" ref="F81">IFERROR(INDEX(Activity,SMALL(IF(Target=$F$2,ROW(Activity)-MIN(ROW(Activity))+1),ROWS($B$3:B81)))&amp;CHAR(10),"")</f>
        <v/>
      </c>
      <c r="G81" s="23"/>
      <c r="H81" s="19" t="str">
        <f t="array" ref="H81">IFERROR(INDEX(Activity,SMALL(IF(Target=$H$2,ROW(Activity)-MIN(ROW(Activity))+1),ROWS($B$3:B81)))&amp;CHAR(10),"")</f>
        <v/>
      </c>
    </row>
    <row r="82" spans="2:8">
      <c r="B82" s="18" t="str">
        <f t="array" ref="B82">IFERROR(INDEX(Activity,SMALL(IF(Target=$B$2,ROW(Activity)-MIN(ROW(Activity))+1),ROWS($B$3:B82)))&amp;" "&amp;CHAR(10)&amp;(INDEX(Result,SMALL(IF(Target=$B$2,ROW(Result)-MIN(ROW(Result))+1),ROWS($B$3:B82))))&amp;CHAR(10),"")</f>
        <v/>
      </c>
      <c r="C82" s="23"/>
      <c r="D82" s="19" t="str">
        <f t="array" ref="D82">IFERROR(INDEX(Activity,SMALL(IF(Target=$D$2,ROW(Activity)-MIN(ROW(Activity))+1),ROWS($B$3:B82)))&amp;CHAR(10),"")</f>
        <v/>
      </c>
      <c r="E82" s="23"/>
      <c r="F82" s="19" t="str">
        <f t="array" ref="F82">IFERROR(INDEX(Activity,SMALL(IF(Target=$F$2,ROW(Activity)-MIN(ROW(Activity))+1),ROWS($B$3:B82)))&amp;CHAR(10),"")</f>
        <v/>
      </c>
      <c r="G82" s="23"/>
      <c r="H82" s="19" t="str">
        <f t="array" ref="H82">IFERROR(INDEX(Activity,SMALL(IF(Target=$H$2,ROW(Activity)-MIN(ROW(Activity))+1),ROWS($B$3:B82)))&amp;CHAR(10),"")</f>
        <v/>
      </c>
    </row>
    <row r="83" spans="2:8">
      <c r="B83" s="18" t="str">
        <f t="array" ref="B83">IFERROR(INDEX(Activity,SMALL(IF(Target=$B$2,ROW(Activity)-MIN(ROW(Activity))+1),ROWS($B$3:B83)))&amp;" "&amp;CHAR(10)&amp;(INDEX(Result,SMALL(IF(Target=$B$2,ROW(Result)-MIN(ROW(Result))+1),ROWS($B$3:B83))))&amp;CHAR(10),"")</f>
        <v/>
      </c>
      <c r="C83" s="23"/>
      <c r="D83" s="19" t="str">
        <f t="array" ref="D83">IFERROR(INDEX(Activity,SMALL(IF(Target=$D$2,ROW(Activity)-MIN(ROW(Activity))+1),ROWS($B$3:B83)))&amp;CHAR(10),"")</f>
        <v/>
      </c>
      <c r="E83" s="23"/>
      <c r="F83" s="19" t="str">
        <f t="array" ref="F83">IFERROR(INDEX(Activity,SMALL(IF(Target=$F$2,ROW(Activity)-MIN(ROW(Activity))+1),ROWS($B$3:B83)))&amp;CHAR(10),"")</f>
        <v/>
      </c>
      <c r="G83" s="23"/>
      <c r="H83" s="19" t="str">
        <f t="array" ref="H83">IFERROR(INDEX(Activity,SMALL(IF(Target=$H$2,ROW(Activity)-MIN(ROW(Activity))+1),ROWS($B$3:B83)))&amp;CHAR(10),"")</f>
        <v/>
      </c>
    </row>
    <row r="84" spans="2:8">
      <c r="B84" s="18" t="str">
        <f t="array" ref="B84">IFERROR(INDEX(Activity,SMALL(IF(Target=$B$2,ROW(Activity)-MIN(ROW(Activity))+1),ROWS($B$3:B84)))&amp;" "&amp;CHAR(10)&amp;(INDEX(Result,SMALL(IF(Target=$B$2,ROW(Result)-MIN(ROW(Result))+1),ROWS($B$3:B84))))&amp;CHAR(10),"")</f>
        <v/>
      </c>
      <c r="C84" s="23"/>
      <c r="D84" s="19" t="str">
        <f t="array" ref="D84">IFERROR(INDEX(Activity,SMALL(IF(Target=$D$2,ROW(Activity)-MIN(ROW(Activity))+1),ROWS($B$3:B84)))&amp;CHAR(10),"")</f>
        <v/>
      </c>
      <c r="E84" s="23"/>
      <c r="F84" s="19" t="str">
        <f t="array" ref="F84">IFERROR(INDEX(Activity,SMALL(IF(Target=$F$2,ROW(Activity)-MIN(ROW(Activity))+1),ROWS($B$3:B84)))&amp;CHAR(10),"")</f>
        <v/>
      </c>
      <c r="G84" s="23"/>
      <c r="H84" s="19" t="str">
        <f t="array" ref="H84">IFERROR(INDEX(Activity,SMALL(IF(Target=$H$2,ROW(Activity)-MIN(ROW(Activity))+1),ROWS($B$3:B84)))&amp;CHAR(10),"")</f>
        <v/>
      </c>
    </row>
    <row r="85" spans="2:8">
      <c r="B85" s="18" t="str">
        <f t="array" ref="B85">IFERROR(INDEX(Activity,SMALL(IF(Target=$B$2,ROW(Activity)-MIN(ROW(Activity))+1),ROWS($B$3:B85)))&amp;" "&amp;CHAR(10)&amp;(INDEX(Result,SMALL(IF(Target=$B$2,ROW(Result)-MIN(ROW(Result))+1),ROWS($B$3:B85))))&amp;CHAR(10),"")</f>
        <v/>
      </c>
      <c r="C85" s="23"/>
      <c r="D85" s="19" t="str">
        <f t="array" ref="D85">IFERROR(INDEX(Activity,SMALL(IF(Target=$D$2,ROW(Activity)-MIN(ROW(Activity))+1),ROWS($B$3:B85)))&amp;CHAR(10),"")</f>
        <v/>
      </c>
      <c r="E85" s="23"/>
      <c r="F85" s="19" t="str">
        <f t="array" ref="F85">IFERROR(INDEX(Activity,SMALL(IF(Target=$F$2,ROW(Activity)-MIN(ROW(Activity))+1),ROWS($B$3:B85)))&amp;CHAR(10),"")</f>
        <v/>
      </c>
      <c r="G85" s="23"/>
      <c r="H85" s="19" t="str">
        <f t="array" ref="H85">IFERROR(INDEX(Activity,SMALL(IF(Target=$H$2,ROW(Activity)-MIN(ROW(Activity))+1),ROWS($B$3:B85)))&amp;CHAR(10),"")</f>
        <v/>
      </c>
    </row>
    <row r="86" spans="2:8">
      <c r="B86" s="18" t="str">
        <f t="array" ref="B86">IFERROR(INDEX(Activity,SMALL(IF(Target=$B$2,ROW(Activity)-MIN(ROW(Activity))+1),ROWS($B$3:B86)))&amp;" "&amp;CHAR(10)&amp;(INDEX(Result,SMALL(IF(Target=$B$2,ROW(Result)-MIN(ROW(Result))+1),ROWS($B$3:B86))))&amp;CHAR(10),"")</f>
        <v/>
      </c>
      <c r="C86" s="23"/>
      <c r="D86" s="19" t="str">
        <f t="array" ref="D86">IFERROR(INDEX(Activity,SMALL(IF(Target=$D$2,ROW(Activity)-MIN(ROW(Activity))+1),ROWS($B$3:B86)))&amp;CHAR(10),"")</f>
        <v/>
      </c>
      <c r="E86" s="23"/>
      <c r="F86" s="19" t="str">
        <f t="array" ref="F86">IFERROR(INDEX(Activity,SMALL(IF(Target=$F$2,ROW(Activity)-MIN(ROW(Activity))+1),ROWS($B$3:B86)))&amp;CHAR(10),"")</f>
        <v/>
      </c>
      <c r="G86" s="23"/>
      <c r="H86" s="19" t="str">
        <f t="array" ref="H86">IFERROR(INDEX(Activity,SMALL(IF(Target=$H$2,ROW(Activity)-MIN(ROW(Activity))+1),ROWS($B$3:B86)))&amp;CHAR(10),"")</f>
        <v/>
      </c>
    </row>
    <row r="87" spans="2:8">
      <c r="B87" s="18" t="str">
        <f t="array" ref="B87">IFERROR(INDEX(Activity,SMALL(IF(Target=$B$2,ROW(Activity)-MIN(ROW(Activity))+1),ROWS($B$3:B87)))&amp;" "&amp;CHAR(10)&amp;(INDEX(Result,SMALL(IF(Target=$B$2,ROW(Result)-MIN(ROW(Result))+1),ROWS($B$3:B87))))&amp;CHAR(10),"")</f>
        <v/>
      </c>
      <c r="C87" s="23"/>
      <c r="D87" s="19" t="str">
        <f t="array" ref="D87">IFERROR(INDEX(Activity,SMALL(IF(Target=$D$2,ROW(Activity)-MIN(ROW(Activity))+1),ROWS($B$3:B87)))&amp;CHAR(10),"")</f>
        <v/>
      </c>
      <c r="E87" s="23"/>
      <c r="F87" s="19" t="str">
        <f t="array" ref="F87">IFERROR(INDEX(Activity,SMALL(IF(Target=$F$2,ROW(Activity)-MIN(ROW(Activity))+1),ROWS($B$3:B87)))&amp;CHAR(10),"")</f>
        <v/>
      </c>
      <c r="G87" s="23"/>
      <c r="H87" s="19" t="str">
        <f t="array" ref="H87">IFERROR(INDEX(Activity,SMALL(IF(Target=$H$2,ROW(Activity)-MIN(ROW(Activity))+1),ROWS($B$3:B87)))&amp;CHAR(10),"")</f>
        <v/>
      </c>
    </row>
    <row r="88" spans="2:8">
      <c r="B88" s="18" t="str">
        <f t="array" ref="B88">IFERROR(INDEX(Activity,SMALL(IF(Target=$B$2,ROW(Activity)-MIN(ROW(Activity))+1),ROWS($B$3:B88)))&amp;" "&amp;CHAR(10)&amp;(INDEX(Result,SMALL(IF(Target=$B$2,ROW(Result)-MIN(ROW(Result))+1),ROWS($B$3:B88))))&amp;CHAR(10),"")</f>
        <v/>
      </c>
      <c r="C88" s="23"/>
      <c r="D88" s="19" t="str">
        <f t="array" ref="D88">IFERROR(INDEX(Activity,SMALL(IF(Target=$D$2,ROW(Activity)-MIN(ROW(Activity))+1),ROWS($B$3:B88)))&amp;CHAR(10),"")</f>
        <v/>
      </c>
      <c r="E88" s="23"/>
      <c r="F88" s="19" t="str">
        <f t="array" ref="F88">IFERROR(INDEX(Activity,SMALL(IF(Target=$F$2,ROW(Activity)-MIN(ROW(Activity))+1),ROWS($B$3:B88)))&amp;CHAR(10),"")</f>
        <v/>
      </c>
      <c r="G88" s="23"/>
      <c r="H88" s="19" t="str">
        <f t="array" ref="H88">IFERROR(INDEX(Activity,SMALL(IF(Target=$H$2,ROW(Activity)-MIN(ROW(Activity))+1),ROWS($B$3:B88)))&amp;CHAR(10),"")</f>
        <v/>
      </c>
    </row>
    <row r="89" spans="2:8">
      <c r="B89" s="18" t="str">
        <f t="array" ref="B89">IFERROR(INDEX(Activity,SMALL(IF(Target=$B$2,ROW(Activity)-MIN(ROW(Activity))+1),ROWS($B$3:B89)))&amp;" "&amp;CHAR(10)&amp;(INDEX(Result,SMALL(IF(Target=$B$2,ROW(Result)-MIN(ROW(Result))+1),ROWS($B$3:B89))))&amp;CHAR(10),"")</f>
        <v/>
      </c>
      <c r="C89" s="23"/>
      <c r="D89" s="19" t="str">
        <f t="array" ref="D89">IFERROR(INDEX(Activity,SMALL(IF(Target=$D$2,ROW(Activity)-MIN(ROW(Activity))+1),ROWS($B$3:B89)))&amp;CHAR(10),"")</f>
        <v/>
      </c>
      <c r="E89" s="23"/>
      <c r="F89" s="19" t="str">
        <f t="array" ref="F89">IFERROR(INDEX(Activity,SMALL(IF(Target=$F$2,ROW(Activity)-MIN(ROW(Activity))+1),ROWS($B$3:B89)))&amp;CHAR(10),"")</f>
        <v/>
      </c>
      <c r="G89" s="23"/>
      <c r="H89" s="19" t="str">
        <f t="array" ref="H89">IFERROR(INDEX(Activity,SMALL(IF(Target=$H$2,ROW(Activity)-MIN(ROW(Activity))+1),ROWS($B$3:B89)))&amp;CHAR(10),"")</f>
        <v/>
      </c>
    </row>
    <row r="90" spans="2:8">
      <c r="B90" s="18" t="str">
        <f t="array" ref="B90">IFERROR(INDEX(Activity,SMALL(IF(Target=$B$2,ROW(Activity)-MIN(ROW(Activity))+1),ROWS($B$3:B90)))&amp;" "&amp;CHAR(10)&amp;(INDEX(Result,SMALL(IF(Target=$B$2,ROW(Result)-MIN(ROW(Result))+1),ROWS($B$3:B90))))&amp;CHAR(10),"")</f>
        <v/>
      </c>
      <c r="C90" s="23"/>
      <c r="D90" s="19" t="str">
        <f t="array" ref="D90">IFERROR(INDEX(Activity,SMALL(IF(Target=$D$2,ROW(Activity)-MIN(ROW(Activity))+1),ROWS($B$3:B90)))&amp;CHAR(10),"")</f>
        <v/>
      </c>
      <c r="E90" s="23"/>
      <c r="F90" s="19" t="str">
        <f t="array" ref="F90">IFERROR(INDEX(Activity,SMALL(IF(Target=$F$2,ROW(Activity)-MIN(ROW(Activity))+1),ROWS($B$3:B90)))&amp;CHAR(10),"")</f>
        <v/>
      </c>
      <c r="G90" s="23"/>
      <c r="H90" s="19" t="str">
        <f t="array" ref="H90">IFERROR(INDEX(Activity,SMALL(IF(Target=$H$2,ROW(Activity)-MIN(ROW(Activity))+1),ROWS($B$3:B90)))&amp;CHAR(10),"")</f>
        <v/>
      </c>
    </row>
    <row r="91" spans="2:8">
      <c r="B91" s="18" t="str">
        <f t="array" ref="B91">IFERROR(INDEX(Activity,SMALL(IF(Target=$B$2,ROW(Activity)-MIN(ROW(Activity))+1),ROWS($B$3:B91)))&amp;" "&amp;CHAR(10)&amp;(INDEX(Result,SMALL(IF(Target=$B$2,ROW(Result)-MIN(ROW(Result))+1),ROWS($B$3:B91))))&amp;CHAR(10),"")</f>
        <v/>
      </c>
      <c r="C91" s="23"/>
      <c r="D91" s="19" t="str">
        <f t="array" ref="D91">IFERROR(INDEX(Activity,SMALL(IF(Target=$D$2,ROW(Activity)-MIN(ROW(Activity))+1),ROWS($B$3:B91)))&amp;CHAR(10),"")</f>
        <v/>
      </c>
      <c r="E91" s="23"/>
      <c r="F91" s="19" t="str">
        <f t="array" ref="F91">IFERROR(INDEX(Activity,SMALL(IF(Target=$F$2,ROW(Activity)-MIN(ROW(Activity))+1),ROWS($B$3:B91)))&amp;CHAR(10),"")</f>
        <v/>
      </c>
      <c r="G91" s="23"/>
      <c r="H91" s="19" t="str">
        <f t="array" ref="H91">IFERROR(INDEX(Activity,SMALL(IF(Target=$H$2,ROW(Activity)-MIN(ROW(Activity))+1),ROWS($B$3:B91)))&amp;CHAR(10),"")</f>
        <v/>
      </c>
    </row>
    <row r="92" spans="2:8">
      <c r="B92" s="18" t="str">
        <f t="array" ref="B92">IFERROR(INDEX(Activity,SMALL(IF(Target=$B$2,ROW(Activity)-MIN(ROW(Activity))+1),ROWS($B$3:B92)))&amp;" "&amp;CHAR(10)&amp;(INDEX(Result,SMALL(IF(Target=$B$2,ROW(Result)-MIN(ROW(Result))+1),ROWS($B$3:B92))))&amp;CHAR(10),"")</f>
        <v/>
      </c>
      <c r="C92" s="23"/>
      <c r="D92" s="19" t="str">
        <f t="array" ref="D92">IFERROR(INDEX(Activity,SMALL(IF(Target=$D$2,ROW(Activity)-MIN(ROW(Activity))+1),ROWS($B$3:B92)))&amp;CHAR(10),"")</f>
        <v/>
      </c>
      <c r="E92" s="23"/>
      <c r="F92" s="19" t="str">
        <f t="array" ref="F92">IFERROR(INDEX(Activity,SMALL(IF(Target=$F$2,ROW(Activity)-MIN(ROW(Activity))+1),ROWS($B$3:B92)))&amp;CHAR(10),"")</f>
        <v/>
      </c>
      <c r="G92" s="23"/>
      <c r="H92" s="19" t="str">
        <f t="array" ref="H92">IFERROR(INDEX(Activity,SMALL(IF(Target=$H$2,ROW(Activity)-MIN(ROW(Activity))+1),ROWS($B$3:B92)))&amp;CHAR(10),"")</f>
        <v/>
      </c>
    </row>
    <row r="93" spans="2:8">
      <c r="B93" s="18" t="str">
        <f t="array" ref="B93">IFERROR(INDEX(Activity,SMALL(IF(Target=$B$2,ROW(Activity)-MIN(ROW(Activity))+1),ROWS($B$3:B93)))&amp;" "&amp;CHAR(10)&amp;(INDEX(Result,SMALL(IF(Target=$B$2,ROW(Result)-MIN(ROW(Result))+1),ROWS($B$3:B93))))&amp;CHAR(10),"")</f>
        <v/>
      </c>
      <c r="C93" s="23"/>
      <c r="D93" s="19" t="str">
        <f t="array" ref="D93">IFERROR(INDEX(Activity,SMALL(IF(Target=$D$2,ROW(Activity)-MIN(ROW(Activity))+1),ROWS($B$3:B93)))&amp;CHAR(10),"")</f>
        <v/>
      </c>
      <c r="E93" s="23"/>
      <c r="F93" s="19" t="str">
        <f t="array" ref="F93">IFERROR(INDEX(Activity,SMALL(IF(Target=$F$2,ROW(Activity)-MIN(ROW(Activity))+1),ROWS($B$3:B93)))&amp;CHAR(10),"")</f>
        <v/>
      </c>
      <c r="G93" s="23"/>
      <c r="H93" s="19" t="str">
        <f t="array" ref="H93">IFERROR(INDEX(Activity,SMALL(IF(Target=$H$2,ROW(Activity)-MIN(ROW(Activity))+1),ROWS($B$3:B93)))&amp;CHAR(10),"")</f>
        <v/>
      </c>
    </row>
    <row r="94" spans="2:8">
      <c r="B94" s="18" t="str">
        <f t="array" ref="B94">IFERROR(INDEX(Activity,SMALL(IF(Target=$B$2,ROW(Activity)-MIN(ROW(Activity))+1),ROWS($B$3:B94)))&amp;" "&amp;CHAR(10)&amp;(INDEX(Result,SMALL(IF(Target=$B$2,ROW(Result)-MIN(ROW(Result))+1),ROWS($B$3:B94))))&amp;CHAR(10),"")</f>
        <v/>
      </c>
      <c r="C94" s="23"/>
      <c r="D94" s="19" t="str">
        <f t="array" ref="D94">IFERROR(INDEX(Activity,SMALL(IF(Target=$D$2,ROW(Activity)-MIN(ROW(Activity))+1),ROWS($B$3:B94)))&amp;CHAR(10),"")</f>
        <v/>
      </c>
      <c r="E94" s="23"/>
      <c r="F94" s="19" t="str">
        <f t="array" ref="F94">IFERROR(INDEX(Activity,SMALL(IF(Target=$F$2,ROW(Activity)-MIN(ROW(Activity))+1),ROWS($B$3:B94)))&amp;CHAR(10),"")</f>
        <v/>
      </c>
      <c r="G94" s="23"/>
      <c r="H94" s="19" t="str">
        <f t="array" ref="H94">IFERROR(INDEX(Activity,SMALL(IF(Target=$H$2,ROW(Activity)-MIN(ROW(Activity))+1),ROWS($B$3:B94)))&amp;CHAR(10),"")</f>
        <v/>
      </c>
    </row>
    <row r="95" spans="2:8">
      <c r="B95" s="18" t="str">
        <f t="array" ref="B95">IFERROR(INDEX(Activity,SMALL(IF(Target=$B$2,ROW(Activity)-MIN(ROW(Activity))+1),ROWS($B$3:B95)))&amp;" "&amp;CHAR(10)&amp;(INDEX(Result,SMALL(IF(Target=$B$2,ROW(Result)-MIN(ROW(Result))+1),ROWS($B$3:B95))))&amp;CHAR(10),"")</f>
        <v/>
      </c>
      <c r="C95" s="23"/>
      <c r="D95" s="19" t="str">
        <f t="array" ref="D95">IFERROR(INDEX(Activity,SMALL(IF(Target=$D$2,ROW(Activity)-MIN(ROW(Activity))+1),ROWS($B$3:B95)))&amp;CHAR(10),"")</f>
        <v/>
      </c>
      <c r="E95" s="23"/>
      <c r="F95" s="19" t="str">
        <f t="array" ref="F95">IFERROR(INDEX(Activity,SMALL(IF(Target=$F$2,ROW(Activity)-MIN(ROW(Activity))+1),ROWS($B$3:B95)))&amp;CHAR(10),"")</f>
        <v/>
      </c>
      <c r="G95" s="23"/>
      <c r="H95" s="19" t="str">
        <f t="array" ref="H95">IFERROR(INDEX(Activity,SMALL(IF(Target=$H$2,ROW(Activity)-MIN(ROW(Activity))+1),ROWS($B$3:B95)))&amp;CHAR(10),"")</f>
        <v/>
      </c>
    </row>
    <row r="96" spans="2:8">
      <c r="B96" s="18" t="str">
        <f t="array" ref="B96">IFERROR(INDEX(Activity,SMALL(IF(Target=$B$2,ROW(Activity)-MIN(ROW(Activity))+1),ROWS($B$3:B96)))&amp;" "&amp;CHAR(10)&amp;(INDEX(Result,SMALL(IF(Target=$B$2,ROW(Result)-MIN(ROW(Result))+1),ROWS($B$3:B96))))&amp;CHAR(10),"")</f>
        <v/>
      </c>
      <c r="C96" s="23"/>
      <c r="D96" s="19" t="str">
        <f t="array" ref="D96">IFERROR(INDEX(Activity,SMALL(IF(Target=$D$2,ROW(Activity)-MIN(ROW(Activity))+1),ROWS($B$3:B96)))&amp;CHAR(10),"")</f>
        <v/>
      </c>
      <c r="E96" s="23"/>
      <c r="F96" s="19" t="str">
        <f t="array" ref="F96">IFERROR(INDEX(Activity,SMALL(IF(Target=$F$2,ROW(Activity)-MIN(ROW(Activity))+1),ROWS($B$3:B96)))&amp;CHAR(10),"")</f>
        <v/>
      </c>
      <c r="G96" s="23"/>
      <c r="H96" s="19" t="str">
        <f t="array" ref="H96">IFERROR(INDEX(Activity,SMALL(IF(Target=$H$2,ROW(Activity)-MIN(ROW(Activity))+1),ROWS($B$3:B96)))&amp;CHAR(10),"")</f>
        <v/>
      </c>
    </row>
    <row r="97" spans="2:8">
      <c r="B97" s="18" t="str">
        <f t="array" ref="B97">IFERROR(INDEX(Activity,SMALL(IF(Target=$B$2,ROW(Activity)-MIN(ROW(Activity))+1),ROWS($B$3:B97)))&amp;" "&amp;CHAR(10)&amp;(INDEX(Result,SMALL(IF(Target=$B$2,ROW(Result)-MIN(ROW(Result))+1),ROWS($B$3:B97))))&amp;CHAR(10),"")</f>
        <v/>
      </c>
      <c r="C97" s="23"/>
      <c r="D97" s="19" t="str">
        <f t="array" ref="D97">IFERROR(INDEX(Activity,SMALL(IF(Target=$D$2,ROW(Activity)-MIN(ROW(Activity))+1),ROWS($B$3:B97)))&amp;CHAR(10),"")</f>
        <v/>
      </c>
      <c r="E97" s="23"/>
      <c r="F97" s="19" t="str">
        <f t="array" ref="F97">IFERROR(INDEX(Activity,SMALL(IF(Target=$F$2,ROW(Activity)-MIN(ROW(Activity))+1),ROWS($B$3:B97)))&amp;CHAR(10),"")</f>
        <v/>
      </c>
      <c r="G97" s="23"/>
      <c r="H97" s="19" t="str">
        <f t="array" ref="H97">IFERROR(INDEX(Activity,SMALL(IF(Target=$H$2,ROW(Activity)-MIN(ROW(Activity))+1),ROWS($B$3:B97)))&amp;CHAR(10),"")</f>
        <v/>
      </c>
    </row>
    <row r="98" spans="2:8">
      <c r="B98" s="18" t="str">
        <f t="array" ref="B98">IFERROR(INDEX(Activity,SMALL(IF(Target=$B$2,ROW(Activity)-MIN(ROW(Activity))+1),ROWS($B$3:B98)))&amp;" "&amp;CHAR(10)&amp;(INDEX(Result,SMALL(IF(Target=$B$2,ROW(Result)-MIN(ROW(Result))+1),ROWS($B$3:B98))))&amp;CHAR(10),"")</f>
        <v/>
      </c>
      <c r="C98" s="23"/>
      <c r="D98" s="19" t="str">
        <f t="array" ref="D98">IFERROR(INDEX(Activity,SMALL(IF(Target=$D$2,ROW(Activity)-MIN(ROW(Activity))+1),ROWS($B$3:B98)))&amp;CHAR(10),"")</f>
        <v/>
      </c>
      <c r="E98" s="23"/>
      <c r="F98" s="19" t="str">
        <f t="array" ref="F98">IFERROR(INDEX(Activity,SMALL(IF(Target=$F$2,ROW(Activity)-MIN(ROW(Activity))+1),ROWS($B$3:B98)))&amp;CHAR(10),"")</f>
        <v/>
      </c>
      <c r="G98" s="23"/>
      <c r="H98" s="19" t="str">
        <f t="array" ref="H98">IFERROR(INDEX(Activity,SMALL(IF(Target=$H$2,ROW(Activity)-MIN(ROW(Activity))+1),ROWS($B$3:B98)))&amp;CHAR(10),"")</f>
        <v/>
      </c>
    </row>
    <row r="99" spans="2:8">
      <c r="B99" s="18" t="str">
        <f t="array" ref="B99">IFERROR(INDEX(Activity,SMALL(IF(Target=$B$2,ROW(Activity)-MIN(ROW(Activity))+1),ROWS($B$3:B99)))&amp;" "&amp;CHAR(10)&amp;(INDEX(Result,SMALL(IF(Target=$B$2,ROW(Result)-MIN(ROW(Result))+1),ROWS($B$3:B99))))&amp;CHAR(10),"")</f>
        <v/>
      </c>
      <c r="C99" s="23"/>
      <c r="D99" s="19" t="str">
        <f t="array" ref="D99">IFERROR(INDEX(Activity,SMALL(IF(Target=$D$2,ROW(Activity)-MIN(ROW(Activity))+1),ROWS($B$3:B99)))&amp;CHAR(10),"")</f>
        <v/>
      </c>
      <c r="E99" s="23"/>
      <c r="F99" s="19" t="str">
        <f t="array" ref="F99">IFERROR(INDEX(Activity,SMALL(IF(Target=$F$2,ROW(Activity)-MIN(ROW(Activity))+1),ROWS($B$3:B99)))&amp;CHAR(10),"")</f>
        <v/>
      </c>
      <c r="G99" s="23"/>
      <c r="H99" s="19" t="str">
        <f t="array" ref="H99">IFERROR(INDEX(Activity,SMALL(IF(Target=$H$2,ROW(Activity)-MIN(ROW(Activity))+1),ROWS($B$3:B99)))&amp;CHAR(10),"")</f>
        <v/>
      </c>
    </row>
    <row r="100" spans="2:8">
      <c r="B100" s="18" t="str">
        <f t="array" ref="B100">IFERROR(INDEX(Activity,SMALL(IF(Target=$B$2,ROW(Activity)-MIN(ROW(Activity))+1),ROWS($B$3:B100)))&amp;" "&amp;CHAR(10)&amp;(INDEX(Result,SMALL(IF(Target=$B$2,ROW(Result)-MIN(ROW(Result))+1),ROWS($B$3:B100))))&amp;CHAR(10),"")</f>
        <v/>
      </c>
      <c r="C100" s="23"/>
      <c r="D100" s="19" t="str">
        <f t="array" ref="D100">IFERROR(INDEX(Activity,SMALL(IF(Target=$D$2,ROW(Activity)-MIN(ROW(Activity))+1),ROWS($B$3:B100)))&amp;CHAR(10),"")</f>
        <v/>
      </c>
      <c r="E100" s="23"/>
      <c r="F100" s="19" t="str">
        <f t="array" ref="F100">IFERROR(INDEX(Activity,SMALL(IF(Target=$F$2,ROW(Activity)-MIN(ROW(Activity))+1),ROWS($B$3:B100)))&amp;CHAR(10),"")</f>
        <v/>
      </c>
      <c r="G100" s="23"/>
      <c r="H100" s="19" t="str">
        <f t="array" ref="H100">IFERROR(INDEX(Activity,SMALL(IF(Target=$H$2,ROW(Activity)-MIN(ROW(Activity))+1),ROWS($B$3:B100)))&amp;CHAR(10),"")</f>
        <v/>
      </c>
    </row>
  </sheetData>
  <conditionalFormatting sqref="B3:B100">
    <cfRule type="expression" dxfId="58" priority="2">
      <formula>ISNUMBER(SEARCH("No Change",$B3))</formula>
    </cfRule>
    <cfRule type="expression" dxfId="57" priority="6">
      <formula>LEN($B3)&lt;&gt;0</formula>
    </cfRule>
  </conditionalFormatting>
  <conditionalFormatting sqref="D3:D100">
    <cfRule type="expression" dxfId="56" priority="5">
      <formula>LEN($D3)&lt;&gt;0</formula>
    </cfRule>
  </conditionalFormatting>
  <conditionalFormatting sqref="F3:F100">
    <cfRule type="expression" dxfId="55" priority="4">
      <formula>LEN($F3)&lt;&gt;0</formula>
    </cfRule>
  </conditionalFormatting>
  <conditionalFormatting sqref="H3:H100">
    <cfRule type="expression" dxfId="54" priority="3">
      <formula>LEN($H3)&lt;&gt;0</formula>
    </cfRule>
  </conditionalFormatting>
  <conditionalFormatting sqref="B3:B100">
    <cfRule type="expression" dxfId="53" priority="1">
      <formula>LEN($B3)=0</formula>
    </cfRule>
  </conditionalFormatting>
  <printOptions horizontalCentered="1"/>
  <pageMargins left="0.7" right="0.7" top="0.75" bottom="0.75" header="0.3" footer="0.3"/>
  <pageSetup scale="89" fitToHeight="0" orientation="landscape" horizontalDpi="1200" verticalDpi="1200" r:id="rId1"/>
  <headerFooter differentFirst="1">
    <oddFooter>Page &amp;P of &amp;N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55EE3-B993-4F60-9A43-F5029E763E69}">
  <sheetPr>
    <tabColor theme="1" tint="0.499984740745262"/>
    <pageSetUpPr fitToPage="1"/>
  </sheetPr>
  <dimension ref="A1:AF56"/>
  <sheetViews>
    <sheetView showGridLines="0" topLeftCell="A7" zoomScaleNormal="100" workbookViewId="0">
      <selection activeCell="H24" sqref="H24"/>
    </sheetView>
  </sheetViews>
  <sheetFormatPr defaultRowHeight="15"/>
  <cols>
    <col min="1" max="1" width="2.625" style="6" customWidth="1"/>
    <col min="2" max="2" width="15.625" customWidth="1"/>
    <col min="3" max="3" width="36.125" customWidth="1"/>
    <col min="4" max="4" width="12.625" customWidth="1"/>
    <col min="5" max="5" width="30.625" customWidth="1"/>
    <col min="6" max="6" width="18.5" bestFit="1" customWidth="1"/>
    <col min="7" max="7" width="26.125" bestFit="1" customWidth="1"/>
    <col min="8" max="8" width="27.125" bestFit="1" customWidth="1"/>
    <col min="9" max="9" width="34.625" customWidth="1"/>
    <col min="10" max="10" width="14.875" customWidth="1"/>
    <col min="11" max="11" width="15.25" customWidth="1"/>
  </cols>
  <sheetData>
    <row r="1" spans="1:11" ht="50.1" customHeight="1">
      <c r="A1" s="6" t="s">
        <v>0</v>
      </c>
      <c r="B1" s="1" t="s">
        <v>1</v>
      </c>
    </row>
    <row r="2" spans="1:11">
      <c r="B2" s="11" t="s">
        <v>2</v>
      </c>
      <c r="C2" s="12">
        <f>SUMPRODUCT((RoadmapData6[Time estimation]))</f>
        <v>292.5</v>
      </c>
      <c r="D2" s="11" t="s">
        <v>3</v>
      </c>
      <c r="E2" s="29">
        <f>C2/7</f>
        <v>41.785714285714285</v>
      </c>
    </row>
    <row r="3" spans="1:11">
      <c r="B3" s="13" t="s">
        <v>4</v>
      </c>
      <c r="C3" s="14">
        <f>SUMIF(RoadmapData6[Target],"&lt;&gt;"&amp;"Completed",RoadmapData6[Time estimation])</f>
        <v>287.5</v>
      </c>
      <c r="D3" s="13"/>
      <c r="E3" s="14"/>
    </row>
    <row r="4" spans="1:11">
      <c r="B4" s="15" t="s">
        <v>5</v>
      </c>
      <c r="C4" s="16">
        <f>SUMIF(RoadmapData6[Target],"Completed",RoadmapData6[Time estimation])</f>
        <v>5</v>
      </c>
      <c r="D4" s="15"/>
      <c r="E4" s="16"/>
    </row>
    <row r="5" spans="1:11">
      <c r="A5" s="6" t="s">
        <v>6</v>
      </c>
      <c r="B5" t="s">
        <v>7</v>
      </c>
      <c r="C5" t="s">
        <v>8</v>
      </c>
      <c r="D5" t="s">
        <v>9</v>
      </c>
      <c r="E5" t="s">
        <v>10</v>
      </c>
      <c r="F5" t="s">
        <v>11</v>
      </c>
      <c r="G5" s="5" t="s">
        <v>12</v>
      </c>
      <c r="H5" s="5" t="s">
        <v>13</v>
      </c>
      <c r="I5" t="s">
        <v>14</v>
      </c>
      <c r="J5" t="s">
        <v>104</v>
      </c>
      <c r="K5" s="115" t="s">
        <v>105</v>
      </c>
    </row>
    <row r="6" spans="1:11">
      <c r="B6" t="s">
        <v>16</v>
      </c>
      <c r="C6" t="s">
        <v>17</v>
      </c>
      <c r="D6" t="s">
        <v>18</v>
      </c>
      <c r="F6" s="24">
        <v>2.5</v>
      </c>
      <c r="G6" s="5">
        <v>39</v>
      </c>
      <c r="I6" t="s">
        <v>19</v>
      </c>
      <c r="J6" t="s">
        <v>106</v>
      </c>
      <c r="K6" s="115"/>
    </row>
    <row r="7" spans="1:11">
      <c r="B7" t="s">
        <v>16</v>
      </c>
      <c r="C7" t="s">
        <v>20</v>
      </c>
      <c r="D7" t="s">
        <v>18</v>
      </c>
      <c r="F7" s="24">
        <v>2.5</v>
      </c>
      <c r="G7">
        <v>39</v>
      </c>
      <c r="I7" t="s">
        <v>19</v>
      </c>
      <c r="J7" t="s">
        <v>106</v>
      </c>
      <c r="K7" s="115"/>
    </row>
    <row r="8" spans="1:11">
      <c r="B8" t="s">
        <v>16</v>
      </c>
      <c r="C8" t="s">
        <v>21</v>
      </c>
      <c r="D8" t="s">
        <v>18</v>
      </c>
      <c r="F8" s="24">
        <v>2.5</v>
      </c>
      <c r="G8">
        <v>39</v>
      </c>
      <c r="I8" t="s">
        <v>22</v>
      </c>
      <c r="J8" t="s">
        <v>106</v>
      </c>
      <c r="K8" s="115"/>
    </row>
    <row r="9" spans="1:11" ht="15.75" thickBot="1">
      <c r="B9" s="27" t="s">
        <v>16</v>
      </c>
      <c r="C9" s="27" t="s">
        <v>23</v>
      </c>
      <c r="D9" s="27" t="s">
        <v>18</v>
      </c>
      <c r="E9" s="27"/>
      <c r="F9" s="28">
        <v>2.5</v>
      </c>
      <c r="G9" s="27">
        <v>39</v>
      </c>
      <c r="H9" s="27"/>
      <c r="I9" s="27" t="s">
        <v>22</v>
      </c>
      <c r="J9" t="s">
        <v>106</v>
      </c>
      <c r="K9" s="115"/>
    </row>
    <row r="10" spans="1:11" ht="15.75" thickBot="1">
      <c r="B10" s="27" t="s">
        <v>16</v>
      </c>
      <c r="C10" s="27" t="s">
        <v>24</v>
      </c>
      <c r="D10" s="27" t="s">
        <v>18</v>
      </c>
      <c r="E10" s="27"/>
      <c r="F10" s="28">
        <v>4</v>
      </c>
      <c r="G10" s="27">
        <v>38</v>
      </c>
      <c r="H10" s="27"/>
      <c r="I10" s="27" t="s">
        <v>25</v>
      </c>
      <c r="J10" t="s">
        <v>106</v>
      </c>
      <c r="K10" s="115"/>
    </row>
    <row r="11" spans="1:11">
      <c r="B11" t="s">
        <v>16</v>
      </c>
      <c r="C11" t="s">
        <v>26</v>
      </c>
      <c r="D11" t="s">
        <v>18</v>
      </c>
      <c r="F11" s="24">
        <v>1</v>
      </c>
      <c r="G11">
        <v>38</v>
      </c>
      <c r="I11" t="s">
        <v>27</v>
      </c>
      <c r="J11" t="s">
        <v>106</v>
      </c>
      <c r="K11" s="115"/>
    </row>
    <row r="12" spans="1:11">
      <c r="B12" t="s">
        <v>16</v>
      </c>
      <c r="C12" t="s">
        <v>28</v>
      </c>
      <c r="D12" t="s">
        <v>18</v>
      </c>
      <c r="F12" s="24">
        <v>1</v>
      </c>
      <c r="G12">
        <v>38</v>
      </c>
      <c r="I12" t="s">
        <v>27</v>
      </c>
      <c r="J12" t="s">
        <v>106</v>
      </c>
    </row>
    <row r="13" spans="1:11">
      <c r="B13" t="s">
        <v>16</v>
      </c>
      <c r="C13" s="21" t="s">
        <v>29</v>
      </c>
      <c r="D13" t="s">
        <v>18</v>
      </c>
      <c r="E13" s="21"/>
      <c r="F13" s="25">
        <v>1</v>
      </c>
      <c r="G13" s="21">
        <v>38</v>
      </c>
      <c r="H13" s="21"/>
      <c r="I13" s="87" t="s">
        <v>30</v>
      </c>
      <c r="J13" t="s">
        <v>106</v>
      </c>
    </row>
    <row r="14" spans="1:11" ht="15.75" thickBot="1">
      <c r="B14" s="27" t="s">
        <v>16</v>
      </c>
      <c r="C14" s="27" t="s">
        <v>31</v>
      </c>
      <c r="D14" s="27" t="s">
        <v>18</v>
      </c>
      <c r="E14" s="27"/>
      <c r="F14" s="28">
        <v>1</v>
      </c>
      <c r="G14" s="27">
        <v>38</v>
      </c>
      <c r="H14" s="27"/>
      <c r="I14" s="27" t="s">
        <v>32</v>
      </c>
      <c r="J14" t="s">
        <v>106</v>
      </c>
    </row>
    <row r="15" spans="1:11">
      <c r="B15" t="s">
        <v>16</v>
      </c>
      <c r="C15" s="21" t="s">
        <v>33</v>
      </c>
      <c r="D15" t="s">
        <v>18</v>
      </c>
      <c r="E15" s="21"/>
      <c r="F15" s="25">
        <v>2.5</v>
      </c>
      <c r="G15" s="21">
        <v>38</v>
      </c>
      <c r="I15" t="s">
        <v>34</v>
      </c>
      <c r="J15" t="s">
        <v>106</v>
      </c>
    </row>
    <row r="16" spans="1:11">
      <c r="B16" t="s">
        <v>16</v>
      </c>
      <c r="C16" s="21" t="s">
        <v>35</v>
      </c>
      <c r="D16" t="s">
        <v>18</v>
      </c>
      <c r="E16" s="21"/>
      <c r="F16" s="25">
        <v>2.5</v>
      </c>
      <c r="G16" s="21">
        <v>38</v>
      </c>
      <c r="I16" t="s">
        <v>36</v>
      </c>
      <c r="J16" t="s">
        <v>106</v>
      </c>
    </row>
    <row r="17" spans="1:32">
      <c r="B17" t="s">
        <v>16</v>
      </c>
      <c r="C17" t="s">
        <v>37</v>
      </c>
      <c r="D17" t="s">
        <v>18</v>
      </c>
      <c r="F17" s="24">
        <v>2.5</v>
      </c>
      <c r="G17">
        <v>38</v>
      </c>
      <c r="I17" t="s">
        <v>38</v>
      </c>
      <c r="J17" t="s">
        <v>106</v>
      </c>
    </row>
    <row r="18" spans="1:32">
      <c r="B18" t="s">
        <v>16</v>
      </c>
      <c r="C18" t="s">
        <v>39</v>
      </c>
      <c r="D18" t="s">
        <v>18</v>
      </c>
      <c r="F18" s="24">
        <v>2.5</v>
      </c>
      <c r="G18">
        <v>38</v>
      </c>
      <c r="I18" t="s">
        <v>40</v>
      </c>
      <c r="J18" t="s">
        <v>106</v>
      </c>
    </row>
    <row r="19" spans="1:32" s="21" customFormat="1">
      <c r="A19" s="22"/>
      <c r="B19" t="s">
        <v>16</v>
      </c>
      <c r="C19" s="21" t="s">
        <v>41</v>
      </c>
      <c r="D19" t="s">
        <v>18</v>
      </c>
      <c r="F19" s="25">
        <v>2.5</v>
      </c>
      <c r="G19" s="21">
        <v>38</v>
      </c>
      <c r="I19" s="21" t="s">
        <v>42</v>
      </c>
      <c r="J19" t="s">
        <v>106</v>
      </c>
    </row>
    <row r="20" spans="1:32">
      <c r="B20" t="s">
        <v>16</v>
      </c>
      <c r="C20" t="s">
        <v>43</v>
      </c>
      <c r="D20" t="s">
        <v>18</v>
      </c>
      <c r="F20" s="24">
        <v>2.5</v>
      </c>
      <c r="G20">
        <v>38</v>
      </c>
      <c r="I20" t="s">
        <v>44</v>
      </c>
      <c r="J20" t="s">
        <v>106</v>
      </c>
    </row>
    <row r="21" spans="1:32" ht="15.75" thickBot="1">
      <c r="B21" s="27" t="s">
        <v>16</v>
      </c>
      <c r="C21" s="27" t="s">
        <v>45</v>
      </c>
      <c r="D21" s="27" t="s">
        <v>18</v>
      </c>
      <c r="E21" s="27"/>
      <c r="F21" s="28">
        <v>2.5</v>
      </c>
      <c r="G21" s="27">
        <v>38</v>
      </c>
      <c r="H21" s="27"/>
      <c r="I21" s="27" t="s">
        <v>30</v>
      </c>
      <c r="J21" t="s">
        <v>106</v>
      </c>
    </row>
    <row r="22" spans="1:32" s="21" customFormat="1" ht="15.75" thickBot="1">
      <c r="A22" s="22"/>
      <c r="B22" s="27" t="s">
        <v>16</v>
      </c>
      <c r="C22" s="27" t="s">
        <v>46</v>
      </c>
      <c r="D22" s="27" t="s">
        <v>18</v>
      </c>
      <c r="E22" s="27"/>
      <c r="F22" s="28">
        <v>4</v>
      </c>
      <c r="G22" s="27">
        <v>39</v>
      </c>
      <c r="H22" s="27"/>
      <c r="I22" s="27" t="s">
        <v>47</v>
      </c>
      <c r="J22" t="s">
        <v>106</v>
      </c>
    </row>
    <row r="23" spans="1:32" s="21" customFormat="1" ht="15.75" thickBot="1">
      <c r="A23" s="22"/>
      <c r="B23" s="27" t="s">
        <v>16</v>
      </c>
      <c r="C23" s="27" t="s">
        <v>48</v>
      </c>
      <c r="D23" s="27" t="s">
        <v>18</v>
      </c>
      <c r="E23" s="27"/>
      <c r="F23" s="28">
        <v>4</v>
      </c>
      <c r="G23" s="27">
        <v>39</v>
      </c>
      <c r="H23" s="27"/>
      <c r="I23" s="27" t="s">
        <v>36</v>
      </c>
      <c r="J23" t="s">
        <v>106</v>
      </c>
    </row>
    <row r="24" spans="1:32" ht="45">
      <c r="B24" t="s">
        <v>16</v>
      </c>
      <c r="C24" t="s">
        <v>49</v>
      </c>
      <c r="D24" t="s">
        <v>18</v>
      </c>
      <c r="F24" s="24">
        <v>5</v>
      </c>
      <c r="G24">
        <v>37</v>
      </c>
      <c r="H24" s="21"/>
      <c r="I24" s="21" t="s">
        <v>50</v>
      </c>
      <c r="J24" t="s">
        <v>106</v>
      </c>
      <c r="K24" s="21"/>
      <c r="L24" s="21"/>
      <c r="M24" s="21"/>
      <c r="N24" s="21"/>
      <c r="O24" s="21"/>
      <c r="P24" s="21"/>
      <c r="Q24" s="21"/>
      <c r="R24" s="21"/>
      <c r="S24" s="21"/>
      <c r="T24" s="21"/>
      <c r="U24" s="21"/>
      <c r="V24" s="21"/>
      <c r="W24" s="21"/>
      <c r="X24" s="21"/>
      <c r="Y24" s="21"/>
      <c r="Z24" s="21"/>
      <c r="AA24" s="21"/>
      <c r="AB24" s="21"/>
      <c r="AC24" s="21"/>
      <c r="AD24" s="21"/>
      <c r="AE24" s="21"/>
      <c r="AF24" s="21"/>
    </row>
    <row r="25" spans="1:32" ht="15.75" thickBot="1">
      <c r="B25" s="27" t="s">
        <v>16</v>
      </c>
      <c r="C25" s="27" t="s">
        <v>51</v>
      </c>
      <c r="D25" s="27" t="s">
        <v>18</v>
      </c>
      <c r="E25" s="27"/>
      <c r="F25" s="28">
        <v>1</v>
      </c>
      <c r="G25" s="27">
        <v>38</v>
      </c>
      <c r="H25" s="27"/>
      <c r="I25" s="27" t="s">
        <v>52</v>
      </c>
      <c r="J25" t="s">
        <v>106</v>
      </c>
    </row>
    <row r="26" spans="1:32">
      <c r="B26" s="80" t="s">
        <v>53</v>
      </c>
      <c r="C26" s="80" t="s">
        <v>54</v>
      </c>
      <c r="D26" s="80" t="s">
        <v>18</v>
      </c>
      <c r="E26" s="80" t="s">
        <v>55</v>
      </c>
      <c r="F26" s="81">
        <v>5</v>
      </c>
      <c r="G26" s="80">
        <v>37</v>
      </c>
      <c r="H26" s="80"/>
      <c r="I26" s="80" t="s">
        <v>56</v>
      </c>
      <c r="J26" t="s">
        <v>106</v>
      </c>
    </row>
    <row r="27" spans="1:32">
      <c r="B27" s="21" t="s">
        <v>16</v>
      </c>
      <c r="C27" s="21" t="s">
        <v>57</v>
      </c>
      <c r="D27" s="21" t="s">
        <v>18</v>
      </c>
      <c r="E27" s="21"/>
      <c r="F27" s="25">
        <v>5</v>
      </c>
      <c r="G27" s="21">
        <v>39</v>
      </c>
      <c r="H27" s="21"/>
      <c r="I27" s="21" t="s">
        <v>58</v>
      </c>
      <c r="J27" t="s">
        <v>106</v>
      </c>
    </row>
    <row r="28" spans="1:32">
      <c r="B28" s="34" t="s">
        <v>16</v>
      </c>
      <c r="C28" s="34" t="s">
        <v>59</v>
      </c>
      <c r="D28" s="34" t="s">
        <v>18</v>
      </c>
      <c r="E28" s="34"/>
      <c r="F28" s="35">
        <v>5</v>
      </c>
      <c r="G28" s="34">
        <v>39</v>
      </c>
      <c r="H28" s="34"/>
      <c r="I28" s="34" t="s">
        <v>58</v>
      </c>
      <c r="J28" t="s">
        <v>106</v>
      </c>
    </row>
    <row r="29" spans="1:32" ht="15.6" customHeight="1">
      <c r="B29" t="s">
        <v>16</v>
      </c>
      <c r="C29" t="s">
        <v>60</v>
      </c>
      <c r="D29" t="s">
        <v>18</v>
      </c>
      <c r="F29" s="24">
        <v>5</v>
      </c>
      <c r="G29">
        <v>39</v>
      </c>
      <c r="I29" t="s">
        <v>58</v>
      </c>
      <c r="J29" t="s">
        <v>106</v>
      </c>
    </row>
    <row r="30" spans="1:32" ht="15.75" thickBot="1">
      <c r="B30" s="38"/>
      <c r="C30" s="38"/>
      <c r="D30" s="38"/>
      <c r="E30" s="38"/>
      <c r="F30" s="38"/>
      <c r="G30" s="38"/>
      <c r="H30" s="38"/>
      <c r="I30" s="38"/>
      <c r="J30" s="38"/>
    </row>
    <row r="31" spans="1:32">
      <c r="B31" s="93" t="s">
        <v>16</v>
      </c>
      <c r="C31" s="94" t="s">
        <v>73</v>
      </c>
      <c r="D31" s="94" t="s">
        <v>18</v>
      </c>
      <c r="E31" s="94"/>
      <c r="F31" s="95">
        <v>4</v>
      </c>
      <c r="G31" s="96">
        <v>41</v>
      </c>
      <c r="H31" s="94"/>
      <c r="I31" s="97" t="s">
        <v>74</v>
      </c>
      <c r="J31" t="s">
        <v>107</v>
      </c>
    </row>
    <row r="32" spans="1:32">
      <c r="B32" s="98" t="s">
        <v>16</v>
      </c>
      <c r="C32" t="s">
        <v>75</v>
      </c>
      <c r="D32" t="s">
        <v>18</v>
      </c>
      <c r="F32" s="24">
        <v>4</v>
      </c>
      <c r="G32">
        <v>41</v>
      </c>
      <c r="I32" s="99" t="s">
        <v>76</v>
      </c>
      <c r="J32" t="s">
        <v>107</v>
      </c>
    </row>
    <row r="33" spans="1:10" s="21" customFormat="1">
      <c r="A33" s="22"/>
      <c r="B33" s="98" t="s">
        <v>16</v>
      </c>
      <c r="C33" t="s">
        <v>77</v>
      </c>
      <c r="D33" t="s">
        <v>18</v>
      </c>
      <c r="E33"/>
      <c r="F33" s="24">
        <v>4</v>
      </c>
      <c r="G33">
        <v>41</v>
      </c>
      <c r="H33"/>
      <c r="I33" s="99" t="s">
        <v>78</v>
      </c>
      <c r="J33" t="s">
        <v>107</v>
      </c>
    </row>
    <row r="34" spans="1:10" s="21" customFormat="1">
      <c r="A34" s="22"/>
      <c r="B34" s="98" t="s">
        <v>16</v>
      </c>
      <c r="C34" t="s">
        <v>79</v>
      </c>
      <c r="D34" t="s">
        <v>18</v>
      </c>
      <c r="E34"/>
      <c r="F34" s="24">
        <v>4</v>
      </c>
      <c r="G34">
        <v>41</v>
      </c>
      <c r="H34"/>
      <c r="I34" s="99" t="s">
        <v>80</v>
      </c>
      <c r="J34" t="s">
        <v>107</v>
      </c>
    </row>
    <row r="35" spans="1:10">
      <c r="B35" s="98" t="s">
        <v>16</v>
      </c>
      <c r="C35" t="s">
        <v>81</v>
      </c>
      <c r="D35" t="s">
        <v>18</v>
      </c>
      <c r="F35" s="24">
        <v>4</v>
      </c>
      <c r="G35">
        <v>41</v>
      </c>
      <c r="I35" s="99" t="s">
        <v>78</v>
      </c>
      <c r="J35" t="s">
        <v>107</v>
      </c>
    </row>
    <row r="36" spans="1:10">
      <c r="B36" s="110" t="s">
        <v>16</v>
      </c>
      <c r="C36" s="111" t="s">
        <v>82</v>
      </c>
      <c r="D36" s="111" t="s">
        <v>18</v>
      </c>
      <c r="E36" s="111"/>
      <c r="F36" s="112">
        <v>12</v>
      </c>
      <c r="G36" s="111">
        <v>42</v>
      </c>
      <c r="H36" s="111"/>
      <c r="I36" s="113" t="s">
        <v>74</v>
      </c>
      <c r="J36" t="s">
        <v>107</v>
      </c>
    </row>
    <row r="37" spans="1:10">
      <c r="B37" s="98" t="s">
        <v>16</v>
      </c>
      <c r="C37" t="s">
        <v>83</v>
      </c>
      <c r="D37" t="s">
        <v>18</v>
      </c>
      <c r="F37" s="24">
        <v>8</v>
      </c>
      <c r="G37">
        <v>42</v>
      </c>
      <c r="I37" s="100" t="s">
        <v>84</v>
      </c>
      <c r="J37" t="s">
        <v>107</v>
      </c>
    </row>
    <row r="38" spans="1:10">
      <c r="B38" s="98" t="s">
        <v>16</v>
      </c>
      <c r="C38" t="s">
        <v>85</v>
      </c>
      <c r="D38" t="s">
        <v>18</v>
      </c>
      <c r="F38" s="24">
        <v>24</v>
      </c>
      <c r="G38">
        <v>42</v>
      </c>
      <c r="I38" s="99" t="s">
        <v>76</v>
      </c>
      <c r="J38" t="s">
        <v>107</v>
      </c>
    </row>
    <row r="39" spans="1:10">
      <c r="B39" s="98" t="s">
        <v>16</v>
      </c>
      <c r="C39" t="s">
        <v>86</v>
      </c>
      <c r="D39" t="s">
        <v>18</v>
      </c>
      <c r="F39" s="24">
        <v>12</v>
      </c>
      <c r="G39">
        <v>43</v>
      </c>
      <c r="I39" s="99" t="s">
        <v>87</v>
      </c>
      <c r="J39" t="s">
        <v>107</v>
      </c>
    </row>
    <row r="40" spans="1:10">
      <c r="B40" s="98" t="s">
        <v>16</v>
      </c>
      <c r="C40" t="s">
        <v>88</v>
      </c>
      <c r="D40" t="s">
        <v>18</v>
      </c>
      <c r="F40" s="24">
        <v>24</v>
      </c>
      <c r="G40">
        <v>43</v>
      </c>
      <c r="I40" s="99" t="s">
        <v>89</v>
      </c>
      <c r="J40" t="s">
        <v>107</v>
      </c>
    </row>
    <row r="41" spans="1:10">
      <c r="B41" s="98" t="s">
        <v>16</v>
      </c>
      <c r="C41" t="s">
        <v>90</v>
      </c>
      <c r="D41" t="s">
        <v>18</v>
      </c>
      <c r="F41" s="24">
        <v>24</v>
      </c>
      <c r="G41">
        <v>44</v>
      </c>
      <c r="I41" s="99" t="s">
        <v>80</v>
      </c>
      <c r="J41" t="s">
        <v>107</v>
      </c>
    </row>
    <row r="42" spans="1:10">
      <c r="B42" s="114" t="s">
        <v>16</v>
      </c>
      <c r="C42" s="17" t="s">
        <v>91</v>
      </c>
      <c r="D42" s="17" t="s">
        <v>18</v>
      </c>
      <c r="E42" s="17"/>
      <c r="F42" s="26">
        <v>24</v>
      </c>
      <c r="G42" s="17">
        <v>44</v>
      </c>
      <c r="H42" s="17"/>
      <c r="I42" s="84" t="s">
        <v>92</v>
      </c>
      <c r="J42" t="s">
        <v>107</v>
      </c>
    </row>
    <row r="43" spans="1:10">
      <c r="A43" s="22" t="s">
        <v>61</v>
      </c>
      <c r="B43" s="114" t="s">
        <v>16</v>
      </c>
      <c r="C43" s="17" t="s">
        <v>93</v>
      </c>
      <c r="D43" s="17" t="s">
        <v>18</v>
      </c>
      <c r="E43" s="17"/>
      <c r="F43" s="26">
        <v>2</v>
      </c>
      <c r="G43" s="17">
        <v>44</v>
      </c>
      <c r="H43" s="17"/>
      <c r="I43" s="84" t="s">
        <v>80</v>
      </c>
      <c r="J43" t="s">
        <v>107</v>
      </c>
    </row>
    <row r="44" spans="1:10">
      <c r="B44" s="105"/>
      <c r="C44" s="106" t="s">
        <v>94</v>
      </c>
      <c r="D44" s="106"/>
      <c r="E44" s="106"/>
      <c r="F44" s="107">
        <v>10</v>
      </c>
      <c r="G44" s="106">
        <v>41</v>
      </c>
      <c r="H44" s="106"/>
      <c r="I44" s="108" t="s">
        <v>56</v>
      </c>
      <c r="J44" t="s">
        <v>107</v>
      </c>
    </row>
    <row r="45" spans="1:10">
      <c r="B45" s="101"/>
      <c r="C45" s="32" t="s">
        <v>94</v>
      </c>
      <c r="D45" s="32"/>
      <c r="E45" s="32"/>
      <c r="F45" s="33">
        <v>10</v>
      </c>
      <c r="G45" s="32">
        <v>40</v>
      </c>
      <c r="H45" s="32"/>
      <c r="I45" s="108" t="s">
        <v>56</v>
      </c>
      <c r="J45" t="s">
        <v>107</v>
      </c>
    </row>
    <row r="46" spans="1:10" ht="15.75" thickBot="1">
      <c r="B46" s="102"/>
      <c r="C46" s="103" t="s">
        <v>94</v>
      </c>
      <c r="D46" s="103"/>
      <c r="E46" s="103"/>
      <c r="F46" s="104">
        <v>10</v>
      </c>
      <c r="G46" s="103">
        <v>39</v>
      </c>
      <c r="H46" s="103"/>
      <c r="I46" s="109" t="s">
        <v>56</v>
      </c>
      <c r="J46" t="s">
        <v>107</v>
      </c>
    </row>
    <row r="47" spans="1:10">
      <c r="B47" s="38"/>
      <c r="C47" s="38"/>
      <c r="D47" s="38"/>
      <c r="E47" s="38"/>
      <c r="F47" s="38"/>
      <c r="G47" s="38"/>
      <c r="H47" s="38"/>
      <c r="I47" s="38"/>
      <c r="J47" s="38"/>
    </row>
    <row r="48" spans="1:10">
      <c r="B48" t="s">
        <v>16</v>
      </c>
      <c r="C48" t="s">
        <v>96</v>
      </c>
      <c r="F48" s="24">
        <v>24</v>
      </c>
      <c r="G48" s="5">
        <v>40</v>
      </c>
      <c r="I48" t="s">
        <v>97</v>
      </c>
      <c r="J48" t="s">
        <v>108</v>
      </c>
    </row>
    <row r="49" spans="2:10">
      <c r="B49" t="s">
        <v>16</v>
      </c>
      <c r="C49" t="s">
        <v>98</v>
      </c>
      <c r="F49" s="24">
        <v>6</v>
      </c>
      <c r="G49">
        <v>40</v>
      </c>
      <c r="I49" t="s">
        <v>99</v>
      </c>
      <c r="J49" t="s">
        <v>108</v>
      </c>
    </row>
    <row r="50" spans="2:10">
      <c r="B50" t="s">
        <v>16</v>
      </c>
      <c r="C50" s="17" t="s">
        <v>100</v>
      </c>
      <c r="D50" s="17"/>
      <c r="E50" s="17"/>
      <c r="F50" s="26">
        <v>6</v>
      </c>
      <c r="G50" s="17">
        <v>40</v>
      </c>
      <c r="H50" s="17"/>
      <c r="I50" t="s">
        <v>101</v>
      </c>
      <c r="J50" t="s">
        <v>108</v>
      </c>
    </row>
    <row r="51" spans="2:10">
      <c r="B51" t="s">
        <v>16</v>
      </c>
      <c r="C51" s="30" t="s">
        <v>102</v>
      </c>
      <c r="D51" s="30"/>
      <c r="E51" s="30"/>
      <c r="F51" s="31">
        <v>6</v>
      </c>
      <c r="G51" s="30">
        <v>40</v>
      </c>
      <c r="H51" s="30"/>
      <c r="I51" t="s">
        <v>101</v>
      </c>
      <c r="J51" t="s">
        <v>108</v>
      </c>
    </row>
    <row r="52" spans="2:10">
      <c r="B52" t="s">
        <v>16</v>
      </c>
      <c r="C52" t="s">
        <v>103</v>
      </c>
      <c r="F52" s="24">
        <v>1</v>
      </c>
      <c r="G52">
        <v>40</v>
      </c>
      <c r="I52" t="s">
        <v>56</v>
      </c>
      <c r="J52" t="s">
        <v>108</v>
      </c>
    </row>
    <row r="53" spans="2:10">
      <c r="B53" s="117" t="s">
        <v>62</v>
      </c>
      <c r="C53" s="117"/>
      <c r="D53" s="117"/>
      <c r="E53" s="117"/>
    </row>
    <row r="55" spans="2:10">
      <c r="B55" t="s">
        <v>63</v>
      </c>
    </row>
    <row r="56" spans="2:10" ht="15.75" thickBot="1">
      <c r="B56" s="36" t="s">
        <v>16</v>
      </c>
      <c r="C56" s="36" t="s">
        <v>64</v>
      </c>
      <c r="D56" s="36" t="s">
        <v>65</v>
      </c>
      <c r="E56" s="36"/>
      <c r="F56" s="37">
        <v>40</v>
      </c>
      <c r="G56" s="36"/>
      <c r="H56" s="36"/>
    </row>
  </sheetData>
  <mergeCells count="2">
    <mergeCell ref="K5:K11"/>
    <mergeCell ref="B53:E53"/>
  </mergeCells>
  <conditionalFormatting sqref="E56">
    <cfRule type="cellIs" dxfId="52" priority="106" operator="equal">
      <formula>"Mangler review"</formula>
    </cfRule>
  </conditionalFormatting>
  <conditionalFormatting sqref="E56">
    <cfRule type="cellIs" dxfId="51" priority="105" operator="equal">
      <formula>"Reviewed"</formula>
    </cfRule>
  </conditionalFormatting>
  <conditionalFormatting sqref="B56">
    <cfRule type="cellIs" dxfId="50" priority="101" operator="equal">
      <formula>"Current"</formula>
    </cfRule>
    <cfRule type="cellIs" dxfId="49" priority="102" operator="equal">
      <formula>"Future"</formula>
    </cfRule>
    <cfRule type="cellIs" dxfId="48" priority="103" operator="equal">
      <formula>"Completed"</formula>
    </cfRule>
    <cfRule type="cellIs" dxfId="47" priority="104" operator="equal">
      <formula>"Temp finished"</formula>
    </cfRule>
  </conditionalFormatting>
  <conditionalFormatting sqref="E31:E38 E40:E44">
    <cfRule type="cellIs" dxfId="46" priority="34" operator="equal">
      <formula>"Mangler review"</formula>
    </cfRule>
  </conditionalFormatting>
  <conditionalFormatting sqref="E31:E38 E40:E44">
    <cfRule type="cellIs" dxfId="45" priority="33" operator="equal">
      <formula>"Reviewed"</formula>
    </cfRule>
  </conditionalFormatting>
  <conditionalFormatting sqref="B31:B44">
    <cfRule type="cellIs" dxfId="44" priority="29" operator="equal">
      <formula>"Current"</formula>
    </cfRule>
    <cfRule type="cellIs" dxfId="43" priority="30" operator="equal">
      <formula>"Future"</formula>
    </cfRule>
    <cfRule type="cellIs" dxfId="42" priority="31" operator="equal">
      <formula>"Completed"</formula>
    </cfRule>
    <cfRule type="cellIs" dxfId="41" priority="32" operator="equal">
      <formula>"Temp finished"</formula>
    </cfRule>
  </conditionalFormatting>
  <conditionalFormatting sqref="E39">
    <cfRule type="cellIs" dxfId="40" priority="28" operator="equal">
      <formula>"Mangler review"</formula>
    </cfRule>
  </conditionalFormatting>
  <conditionalFormatting sqref="E39">
    <cfRule type="cellIs" dxfId="39" priority="27" operator="equal">
      <formula>"Reviewed"</formula>
    </cfRule>
  </conditionalFormatting>
  <conditionalFormatting sqref="E45">
    <cfRule type="cellIs" dxfId="38" priority="26" operator="equal">
      <formula>"Mangler review"</formula>
    </cfRule>
  </conditionalFormatting>
  <conditionalFormatting sqref="E45">
    <cfRule type="cellIs" dxfId="37" priority="25" operator="equal">
      <formula>"Reviewed"</formula>
    </cfRule>
  </conditionalFormatting>
  <conditionalFormatting sqref="B45">
    <cfRule type="cellIs" dxfId="36" priority="21" operator="equal">
      <formula>"Current"</formula>
    </cfRule>
    <cfRule type="cellIs" dxfId="35" priority="22" operator="equal">
      <formula>"Future"</formula>
    </cfRule>
    <cfRule type="cellIs" dxfId="34" priority="23" operator="equal">
      <formula>"Completed"</formula>
    </cfRule>
    <cfRule type="cellIs" dxfId="33" priority="24" operator="equal">
      <formula>"Temp finished"</formula>
    </cfRule>
  </conditionalFormatting>
  <conditionalFormatting sqref="E46">
    <cfRule type="cellIs" dxfId="32" priority="20" operator="equal">
      <formula>"Mangler review"</formula>
    </cfRule>
  </conditionalFormatting>
  <conditionalFormatting sqref="E46">
    <cfRule type="cellIs" dxfId="31" priority="19" operator="equal">
      <formula>"Reviewed"</formula>
    </cfRule>
  </conditionalFormatting>
  <conditionalFormatting sqref="B46">
    <cfRule type="cellIs" dxfId="30" priority="15" operator="equal">
      <formula>"Current"</formula>
    </cfRule>
    <cfRule type="cellIs" dxfId="29" priority="16" operator="equal">
      <formula>"Future"</formula>
    </cfRule>
    <cfRule type="cellIs" dxfId="28" priority="17" operator="equal">
      <formula>"Completed"</formula>
    </cfRule>
    <cfRule type="cellIs" dxfId="27" priority="18" operator="equal">
      <formula>"Temp finished"</formula>
    </cfRule>
  </conditionalFormatting>
  <conditionalFormatting sqref="E48:E52">
    <cfRule type="cellIs" dxfId="26" priority="14" operator="equal">
      <formula>"Mangler review"</formula>
    </cfRule>
  </conditionalFormatting>
  <conditionalFormatting sqref="E48:E52">
    <cfRule type="cellIs" dxfId="25" priority="13" operator="equal">
      <formula>"Reviewed"</formula>
    </cfRule>
  </conditionalFormatting>
  <conditionalFormatting sqref="B48:B52">
    <cfRule type="cellIs" dxfId="24" priority="9" operator="equal">
      <formula>"Current"</formula>
    </cfRule>
    <cfRule type="cellIs" dxfId="23" priority="10" operator="equal">
      <formula>"Future"</formula>
    </cfRule>
    <cfRule type="cellIs" dxfId="22" priority="11" operator="equal">
      <formula>"Completed"</formula>
    </cfRule>
    <cfRule type="cellIs" dxfId="21" priority="12" operator="equal">
      <formula>"Temp finished"</formula>
    </cfRule>
  </conditionalFormatting>
  <conditionalFormatting sqref="E6:E13 E15:E29">
    <cfRule type="cellIs" dxfId="20" priority="8" operator="equal">
      <formula>"Mangler review"</formula>
    </cfRule>
  </conditionalFormatting>
  <conditionalFormatting sqref="E6:E13 E15:E29">
    <cfRule type="cellIs" dxfId="19" priority="7" operator="equal">
      <formula>"Reviewed"</formula>
    </cfRule>
  </conditionalFormatting>
  <conditionalFormatting sqref="B6:B29">
    <cfRule type="cellIs" dxfId="18" priority="3" operator="equal">
      <formula>"Current"</formula>
    </cfRule>
    <cfRule type="cellIs" dxfId="17" priority="4" operator="equal">
      <formula>"Future"</formula>
    </cfRule>
    <cfRule type="cellIs" dxfId="16" priority="5" operator="equal">
      <formula>"Completed"</formula>
    </cfRule>
    <cfRule type="cellIs" dxfId="15" priority="6" operator="equal">
      <formula>"Temp finished"</formula>
    </cfRule>
  </conditionalFormatting>
  <conditionalFormatting sqref="E14">
    <cfRule type="cellIs" dxfId="14" priority="2" operator="equal">
      <formula>"Mangler review"</formula>
    </cfRule>
  </conditionalFormatting>
  <conditionalFormatting sqref="E14">
    <cfRule type="cellIs" dxfId="13" priority="1" operator="equal">
      <formula>"Reviewed"</formula>
    </cfRule>
  </conditionalFormatting>
  <dataValidations count="5">
    <dataValidation type="decimal" allowBlank="1" showInputMessage="1" showErrorMessage="1" sqref="F56 F31:F46 F48:F52 F6:F29" xr:uid="{65442AED-4DA3-4F25-BD71-D1F87341F49E}">
      <formula1>0</formula1>
      <formula2>1000</formula2>
    </dataValidation>
    <dataValidation type="list" allowBlank="1" showInputMessage="1" showErrorMessage="1" sqref="E56 E31:E46 E48:E52 E6:E29" xr:uid="{1FBBC4F3-B2C4-4A43-B60F-5C7D919E99E1}">
      <formula1>"Mangler review, reviewed, N/A,"</formula1>
    </dataValidation>
    <dataValidation type="list" allowBlank="1" showInputMessage="1" showErrorMessage="1" sqref="B56 B31:B46 B48:B52 B6:B29" xr:uid="{AE61C74C-F75A-4325-9FB5-2124AB84C885}">
      <formula1>"Current,Temp finished, Future, Completed"</formula1>
    </dataValidation>
    <dataValidation type="list" allowBlank="1" showInputMessage="1" showErrorMessage="1" sqref="D56 D31:D46 D48:D52 D6:D29" xr:uid="{A324E7E5-EFA9-4F51-9C68-FC6D66CFB15B}">
      <formula1>"1 - High,2 - Med,3 - Low"</formula1>
    </dataValidation>
    <dataValidation type="list" allowBlank="1" showInputMessage="1" showErrorMessage="1" sqref="J6:J52" xr:uid="{F617169B-3D03-4FE9-95D8-6521132418D1}">
      <formula1>"Website,App,Embed,"</formula1>
    </dataValidation>
  </dataValidations>
  <printOptions horizontalCentered="1"/>
  <pageMargins left="0.7" right="0.7" top="0.75" bottom="0.75" header="0.3" footer="0.3"/>
  <pageSetup scale="36" fitToHeight="0" orientation="portrait" horizontalDpi="1200" verticalDpi="1200" r:id="rId1"/>
  <headerFooter differentFirst="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A87BF-68C3-46E5-9F12-E0EE1A6F7ED5}">
  <dimension ref="B2:R32"/>
  <sheetViews>
    <sheetView tabSelected="1" zoomScale="70" zoomScaleNormal="70" workbookViewId="0">
      <selection activeCell="D9" sqref="D9"/>
    </sheetView>
  </sheetViews>
  <sheetFormatPr defaultRowHeight="15"/>
  <cols>
    <col min="1" max="1" width="3.875" customWidth="1"/>
    <col min="2" max="2" width="12.125" bestFit="1" customWidth="1"/>
    <col min="3" max="3" width="10.875" bestFit="1" customWidth="1"/>
    <col min="4" max="4" width="32.125" bestFit="1" customWidth="1"/>
    <col min="5" max="5" width="23.125" bestFit="1" customWidth="1"/>
    <col min="6" max="6" width="33.875" bestFit="1" customWidth="1"/>
    <col min="7" max="7" width="28.5" bestFit="1" customWidth="1"/>
    <col min="8" max="8" width="31.375" bestFit="1" customWidth="1"/>
    <col min="9" max="9" width="28.375" bestFit="1" customWidth="1"/>
    <col min="10" max="10" width="25.625" bestFit="1" customWidth="1"/>
    <col min="11" max="11" width="4.625" bestFit="1" customWidth="1"/>
    <col min="12" max="12" width="4.75" bestFit="1" customWidth="1"/>
    <col min="13" max="13" width="4.625" bestFit="1" customWidth="1"/>
    <col min="14" max="14" width="4.875" bestFit="1" customWidth="1"/>
    <col min="15" max="15" width="4.75" bestFit="1" customWidth="1"/>
    <col min="16" max="16" width="4.625" bestFit="1" customWidth="1"/>
  </cols>
  <sheetData>
    <row r="2" spans="2:18" ht="15.75" thickBot="1"/>
    <row r="3" spans="2:18" ht="15.75" thickBot="1">
      <c r="B3" s="59" t="s">
        <v>109</v>
      </c>
      <c r="C3" s="60"/>
      <c r="E3" s="39" t="s">
        <v>110</v>
      </c>
      <c r="F3" s="63">
        <f>C9+D9+E9+F9+G9+H9+I9+J9+K9+L9+M9+N9+O9+P9</f>
        <v>292.5</v>
      </c>
      <c r="H3" s="69" t="s">
        <v>111</v>
      </c>
      <c r="I3" s="70">
        <f>COUNTIF(RoadmapData6[Target],"Completed")/COUNTA(RoadmapData6[Target])</f>
        <v>2.3809523809523808E-2</v>
      </c>
    </row>
    <row r="4" spans="2:18">
      <c r="B4" s="56" t="s">
        <v>112</v>
      </c>
      <c r="C4" s="61"/>
      <c r="E4" s="64" t="s">
        <v>113</v>
      </c>
      <c r="F4" s="65">
        <f>F3/7</f>
        <v>41.785714285714285</v>
      </c>
      <c r="R4" s="71"/>
    </row>
    <row r="5" spans="2:18" ht="15.75" thickBot="1">
      <c r="B5" s="58" t="s">
        <v>114</v>
      </c>
      <c r="C5" s="62"/>
      <c r="E5" s="40" t="s">
        <v>115</v>
      </c>
      <c r="F5" s="66">
        <f>F4/5/2</f>
        <v>4.1785714285714288</v>
      </c>
      <c r="R5" s="72"/>
    </row>
    <row r="7" spans="2:18" ht="36.75" thickBot="1">
      <c r="B7" s="38"/>
      <c r="C7" s="118" t="s">
        <v>116</v>
      </c>
      <c r="D7" s="118"/>
      <c r="E7" s="118"/>
      <c r="F7" s="118"/>
      <c r="G7" s="118"/>
      <c r="H7" s="118"/>
      <c r="I7" s="118"/>
      <c r="J7" s="118"/>
      <c r="K7" s="119" t="s">
        <v>117</v>
      </c>
      <c r="L7" s="119"/>
      <c r="M7" s="119"/>
      <c r="N7" s="116" t="s">
        <v>118</v>
      </c>
      <c r="O7" s="116"/>
      <c r="P7" s="116"/>
    </row>
    <row r="8" spans="2:18" s="79" customFormat="1" ht="19.5" thickBot="1">
      <c r="B8" s="73" t="s">
        <v>119</v>
      </c>
      <c r="C8" s="74">
        <v>37</v>
      </c>
      <c r="D8" s="75">
        <v>38</v>
      </c>
      <c r="E8" s="74">
        <v>39</v>
      </c>
      <c r="F8" s="74">
        <v>40</v>
      </c>
      <c r="G8" s="74">
        <v>41</v>
      </c>
      <c r="H8" s="74">
        <v>42</v>
      </c>
      <c r="I8" s="74">
        <v>43</v>
      </c>
      <c r="J8" s="82">
        <v>44</v>
      </c>
      <c r="K8" s="76">
        <v>45</v>
      </c>
      <c r="L8" s="77">
        <v>46</v>
      </c>
      <c r="M8" s="78">
        <v>47</v>
      </c>
      <c r="N8" s="88">
        <v>48</v>
      </c>
      <c r="O8" s="89">
        <v>49</v>
      </c>
      <c r="P8" s="90">
        <v>50</v>
      </c>
    </row>
    <row r="9" spans="2:18" ht="15.75" thickBot="1">
      <c r="B9" s="40" t="s">
        <v>120</v>
      </c>
      <c r="C9" s="41">
        <f>SUMIF(RoadmapData[Deadline (Week number)],C8,RoadmapData[Time estimation])+SUMIF(RoadmapData3[Deadline (Week number)],C8,RoadmapData3[Time estimation])+SUMIF(RoadmapData4[Deadline (Week number)],C8,RoadmapData4[Time estimation])</f>
        <v>10</v>
      </c>
      <c r="D9" s="55">
        <f>SUMIF(RoadmapData[Deadline (Week number)],D8,RoadmapData[Time estimation])+SUMIF(RoadmapData3[Deadline (Week number)],D8,RoadmapData3[Time estimation])+SUMIF(RoadmapData4[Deadline (Week number)],D8,RoadmapData4[Time estimation])</f>
        <v>26.5</v>
      </c>
      <c r="E9" s="41">
        <f>SUMIF(RoadmapData[Deadline (Week number)],E8,RoadmapData[Time estimation])+SUMIF(RoadmapData3[Deadline (Week number)],E8,RoadmapData3[Time estimation])+SUMIF(RoadmapData4[Deadline (Week number)],E8,RoadmapData4[Time estimation])</f>
        <v>43</v>
      </c>
      <c r="F9" s="41">
        <f>SUMIF(RoadmapData[Deadline (Week number)],F8,RoadmapData[Time estimation])+SUMIF(RoadmapData3[Deadline (Week number)],F8,RoadmapData3[Time estimation])+SUMIF(RoadmapData4[Deadline (Week number)],F8,RoadmapData4[Time estimation])</f>
        <v>53</v>
      </c>
      <c r="G9" s="41">
        <f>SUMIF(RoadmapData[Deadline (Week number)],G8,RoadmapData[Time estimation])+SUMIF(RoadmapData3[Deadline (Week number)],G8,RoadmapData3[Time estimation])+SUMIF(RoadmapData4[Deadline (Week number)],G8,RoadmapData4[Time estimation])</f>
        <v>30</v>
      </c>
      <c r="H9" s="41">
        <f>SUMIF(RoadmapData[Deadline (Week number)],H8,RoadmapData[Time estimation])+SUMIF(RoadmapData3[Deadline (Week number)],H8,RoadmapData3[Time estimation])+SUMIF(RoadmapData4[Deadline (Week number)],H8,RoadmapData4[Time estimation])</f>
        <v>44</v>
      </c>
      <c r="I9" s="41">
        <f>SUMIF(RoadmapData[Deadline (Week number)],I8,RoadmapData[Time estimation])+SUMIF(RoadmapData3[Deadline (Week number)],I8,RoadmapData3[Time estimation])+SUMIF(RoadmapData4[Deadline (Week number)],I8,RoadmapData4[Time estimation])</f>
        <v>36</v>
      </c>
      <c r="J9" s="83">
        <f>SUMIF(RoadmapData[Deadline (Week number)],J8,RoadmapData[Time estimation])+SUMIF(RoadmapData3[Deadline (Week number)],J8,RoadmapData3[Time estimation])+SUMIF(RoadmapData4[Deadline (Week number)],J8,RoadmapData4[Time estimation])</f>
        <v>50</v>
      </c>
      <c r="K9" s="40">
        <f>SUMIF(RoadmapData[Deadline (Week number)],K8,RoadmapData[Time estimation])+SUMIF(RoadmapData3[Deadline (Week number)],K8,RoadmapData3[Time estimation])+SUMIF(RoadmapData4[Deadline (Week number)],K8,RoadmapData4[Time estimation])</f>
        <v>0</v>
      </c>
      <c r="L9" s="41">
        <f>SUMIF(RoadmapData[Deadline (Week number)],L8,RoadmapData[Time estimation])+SUMIF(RoadmapData3[Deadline (Week number)],L8,RoadmapData3[Time estimation])+SUMIF(RoadmapData4[Deadline (Week number)],L8,RoadmapData4[Time estimation])</f>
        <v>0</v>
      </c>
      <c r="M9" s="42">
        <f>SUMIF(RoadmapData[Deadline (Week number)],M8,RoadmapData[Time estimation])+SUMIF(RoadmapData3[Deadline (Week number)],M8,RoadmapData3[Time estimation])+SUMIF(RoadmapData4[Deadline (Week number)],M8,RoadmapData4[Time estimation])</f>
        <v>0</v>
      </c>
      <c r="N9" s="69">
        <f>SUMIF(RoadmapData[Deadline (Week number)],N8,RoadmapData[Time estimation])+SUMIF(RoadmapData3[Deadline (Week number)],N8,RoadmapData3[Time estimation])+SUMIF(RoadmapData4[Deadline (Week number)],N8,RoadmapData4[Time estimation])</f>
        <v>0</v>
      </c>
      <c r="O9" s="91">
        <f>SUMIF(RoadmapData[Deadline (Week number)],O8,RoadmapData[Time estimation])+SUMIF(RoadmapData3[Deadline (Week number)],O8,RoadmapData3[Time estimation])+SUMIF(RoadmapData4[Deadline (Week number)],O8,RoadmapData4[Time estimation])</f>
        <v>0</v>
      </c>
      <c r="P9" s="92">
        <f>SUMIF(RoadmapData[Deadline (Week number)],P8,RoadmapData[Time estimation])+SUMIF(RoadmapData3[Deadline (Week number)],P8,RoadmapData3[Time estimation])+SUMIF(RoadmapData4[Deadline (Week number)],P8,RoadmapData4[Time estimation])</f>
        <v>0</v>
      </c>
    </row>
    <row r="10" spans="2:18" ht="75">
      <c r="B10" s="54" t="s">
        <v>121</v>
      </c>
      <c r="C10" s="16" t="str" cm="1">
        <f t="array" ref="C10:C11">_xlfn._xlws.FILTER("[" &amp; RoadmapData6[område] &amp; "]"  &amp; CHAR(10) &amp; "Opg: " &amp; RoadmapData6[Milestone or Activity] &amp; CHAR(10) &amp; CHAR(10) &amp; "Krav: " &amp; RoadmapData6[krav],RoadmapData6[Deadline (Week number)]=C8," ")</f>
        <v>[Website]
Opg: Template: strukturer database
Krav: WEB-1, WEB-2, WEB-3, WEB-4, WEB-5, WEB-6, WEB-7, WEB-8, WEB-9, WEB-10, WEB-11, WEB-13</v>
      </c>
      <c r="D10" s="16" t="str" cm="1">
        <f t="array" ref="D10:D22">_xlfn._xlws.FILTER("[" &amp; RoadmapData6[område] &amp; "]"  &amp; CHAR(10) &amp; "Opg: " &amp; RoadmapData6[Milestone or Activity] &amp; CHAR(10) &amp; CHAR(10) &amp; "Krav: " &amp; RoadmapData6[krav],RoadmapData6[Deadline (Week number)]=D8," ")</f>
        <v>[Website]
Opg: Login
Krav: WEB-3</v>
      </c>
      <c r="E10" s="16" t="str" cm="1">
        <f t="array" ref="E10:E19">_xlfn._xlws.FILTER("[" &amp; RoadmapData6[område] &amp; "]"  &amp; CHAR(10) &amp; "Opg: " &amp; RoadmapData6[Milestone or Activity] &amp; CHAR(10) &amp; CHAR(10) &amp; "Krav: " &amp; RoadmapData6[krav],RoadmapData6[Deadline (Week number)]=E8," ")</f>
        <v>[Website]
Opg: Filtre: personal info
Krav: WEB-4, WEB-8</v>
      </c>
      <c r="F10" s="16" t="str" cm="1">
        <f t="array" ref="F10:F15">_xlfn._xlws.FILTER("[" &amp; RoadmapData6[område] &amp; "]"  &amp; CHAR(10) &amp; "Opg: " &amp; RoadmapData6[Milestone or Activity] &amp; CHAR(10) &amp; CHAR(10) &amp; "Krav: " &amp; RoadmapData6[krav],RoadmapData6[Deadline (Week number)]=F8," ")</f>
        <v>[App]
Opg: Research
Krav: None</v>
      </c>
      <c r="G10" s="16" t="str" cm="1">
        <f t="array" ref="G10:G15">_xlfn._xlws.FILTER("[" &amp; RoadmapData6[område] &amp; "]"  &amp; CHAR(10) &amp; "Opg: " &amp; RoadmapData6[Milestone or Activity] &amp; CHAR(10) &amp; CHAR(10) &amp; "Krav: " &amp; RoadmapData6[krav],RoadmapData6[Deadline (Week number)]=G8," ")</f>
        <v>[App]
Opg: View: Login
Krav: APP-2, APP-3</v>
      </c>
      <c r="H10" s="16" t="str" cm="1">
        <f t="array" ref="H10:H12">_xlfn._xlws.FILTER("[" &amp; RoadmapData6[område] &amp; "]"  &amp; CHAR(10) &amp; "Opg: " &amp; RoadmapData6[Milestone or Activity] &amp; CHAR(10) &amp; CHAR(10) &amp; "Krav: " &amp; RoadmapData6[krav],RoadmapData6[Deadline (Week number)]=H8," ")</f>
        <v>[App]
Opg: Function: Login
Krav: APP-2, APP-3</v>
      </c>
      <c r="I10" s="16" t="str" cm="1">
        <f t="array" ref="I10:I11">_xlfn._xlws.FILTER("[" &amp; RoadmapData6[område] &amp; "]"  &amp; CHAR(10) &amp; "Opg: " &amp; RoadmapData6[Milestone or Activity] &amp; CHAR(10) &amp; CHAR(10) &amp; "Krav: " &amp; RoadmapData6[krav],RoadmapData6[Deadline (Week number)]=I8," ")</f>
        <v>[App]
Opg: Function: Unlock facilities
Krav: APP-4, APP-6, APP-7, APP-8</v>
      </c>
      <c r="J10" s="17" t="str" cm="1">
        <f t="array" ref="J10:J12">_xlfn._xlws.FILTER("[" &amp; RoadmapData6[område] &amp; "]"  &amp; CHAR(10) &amp; "Opg: " &amp; RoadmapData6[Milestone or Activity] &amp; CHAR(10) &amp; CHAR(10) &amp; "Krav: " &amp; RoadmapData6[krav],RoadmapData6[Deadline (Week number)]=J8," ")</f>
        <v>[App]
Opg: Function: Find facilities
Krav: APP-5</v>
      </c>
      <c r="K10" s="59" t="str" cm="1">
        <f t="array" ref="K10">_xlfn._xlws.FILTER("[" &amp; RoadmapData6[område] &amp; "]"  &amp; CHAR(10) &amp; "Opg: " &amp; RoadmapData6[Milestone or Activity] &amp; CHAR(10) &amp; CHAR(10) &amp; "Krav: " &amp; RoadmapData6[krav],RoadmapData6[Deadline (Week number)]=K8," ")</f>
        <v xml:space="preserve"> </v>
      </c>
      <c r="L10" s="85" t="str" cm="1">
        <f t="array" ref="L10">_xlfn._xlws.FILTER("[" &amp; RoadmapData6[område] &amp; "]"  &amp; CHAR(10) &amp; "Opg: " &amp; RoadmapData6[Milestone or Activity] &amp; CHAR(10) &amp; CHAR(10) &amp; "Krav: " &amp; RoadmapData6[krav],RoadmapData6[Deadline (Week number)]=L8," ")</f>
        <v xml:space="preserve"> </v>
      </c>
      <c r="M10" s="63" t="str" cm="1">
        <f t="array" ref="M10">_xlfn._xlws.FILTER("[" &amp; RoadmapData6[område] &amp; "]"  &amp; CHAR(10) &amp; "Opg: " &amp; RoadmapData6[Milestone or Activity] &amp; CHAR(10) &amp; CHAR(10) &amp; "Krav: " &amp; RoadmapData6[krav],RoadmapData6[Deadline (Week number)]=M8," ")</f>
        <v xml:space="preserve"> </v>
      </c>
      <c r="N10" s="59" t="str" cm="1">
        <f t="array" ref="N10">_xlfn._xlws.FILTER("[" &amp; RoadmapData6[område] &amp; "]"  &amp; CHAR(10) &amp; "Opg: " &amp; RoadmapData6[Milestone or Activity] &amp; CHAR(10) &amp; CHAR(10) &amp; "Krav: " &amp; RoadmapData6[krav],RoadmapData6[Deadline (Week number)]=N8," ")</f>
        <v xml:space="preserve"> </v>
      </c>
      <c r="O10" s="85" t="str" cm="1">
        <f t="array" ref="O10">_xlfn._xlws.FILTER("[" &amp; RoadmapData6[område] &amp; "]"  &amp; CHAR(10) &amp; "Opg: " &amp; RoadmapData6[Milestone or Activity] &amp; CHAR(10) &amp; CHAR(10) &amp; "Krav: " &amp; RoadmapData6[krav],RoadmapData6[Deadline (Week number)]=O8," ")</f>
        <v xml:space="preserve"> </v>
      </c>
      <c r="P10" s="86" t="str" cm="1">
        <f t="array" ref="P10">_xlfn._xlws.FILTER("[" &amp; RoadmapData6[område] &amp; "]"  &amp; CHAR(10) &amp; "Opg: " &amp; RoadmapData6[Milestone or Activity] &amp; CHAR(10) &amp; CHAR(10) &amp; "Krav: " &amp; RoadmapData6[krav],RoadmapData6[Deadline (Week number)]=P8," ")</f>
        <v xml:space="preserve"> </v>
      </c>
    </row>
    <row r="11" spans="2:18" ht="75">
      <c r="B11" s="50" t="s">
        <v>122</v>
      </c>
      <c r="C11" s="48" t="str">
        <v>[Website]
Opg: AWS
Krav: None</v>
      </c>
      <c r="D11" s="43" t="str">
        <v>[Website]
Opg: LP: Office user dahboard
Krav: WEB-4</v>
      </c>
      <c r="E11" s="43" t="str">
        <v>[Website]
Opg: Filtre: personal fac. info
Krav: WEB-4, WEB-8</v>
      </c>
      <c r="F11" s="43" t="str">
        <v>[Embed]
Opg: Function: Bluetooth communication
Krav: EMB-1</v>
      </c>
      <c r="G11" s="43" t="str">
        <v>[App]
Opg: View: Fingerprint scan
Krav: APP-3</v>
      </c>
      <c r="H11" s="43" t="str">
        <v>[App]
Opg: Function: Open "create user" web page
Krav: APP-1</v>
      </c>
      <c r="I11" s="43" t="str">
        <v>[App]
Opg: Function: Rest API
Krav: APP-6, APP-7, APP-8</v>
      </c>
      <c r="J11" s="67" t="str">
        <v>[App]
Opg: Function: Connect to facilities
Krav: APP-5, APP-8</v>
      </c>
      <c r="K11" s="56"/>
      <c r="L11" s="43"/>
      <c r="M11" s="45"/>
      <c r="N11" s="56"/>
      <c r="O11" s="43"/>
      <c r="P11" s="45"/>
    </row>
    <row r="12" spans="2:18" ht="60">
      <c r="B12" s="50" t="s">
        <v>123</v>
      </c>
      <c r="C12" s="48"/>
      <c r="D12" s="43" t="str">
        <v>[Website]
Opg: LP: Field user dashboard
Krav: WEB-4</v>
      </c>
      <c r="E12" s="43" t="str">
        <v>[Website]
Opg: Filtre: User logs
Krav: WEB-9, WEB-10</v>
      </c>
      <c r="F12" s="43" t="str">
        <v>[Embed]
Opg: Function: Verify key
Krav: EMB-3, EMB-4</v>
      </c>
      <c r="G12" s="43" t="str">
        <v>[App]
Opg: View: User dashboard
Krav: APP-10</v>
      </c>
      <c r="H12" s="43" t="str">
        <v>[App]
Opg: Function: Fingerprint scan
Krav: APP-3</v>
      </c>
      <c r="I12" s="43"/>
      <c r="J12" s="67" t="str">
        <v>[App]
Opg: Redirect: Find facilities
Krav: APP-5</v>
      </c>
      <c r="K12" s="56"/>
      <c r="L12" s="43"/>
      <c r="M12" s="45"/>
      <c r="N12" s="56"/>
      <c r="O12" s="43"/>
      <c r="P12" s="45"/>
    </row>
    <row r="13" spans="2:18" ht="60">
      <c r="B13" s="50" t="s">
        <v>124</v>
      </c>
      <c r="C13" s="48"/>
      <c r="D13" s="43" t="str">
        <v>[Website]
Opg: LP: Edit fac. Lp
Krav: WEB-17</v>
      </c>
      <c r="E13" s="43" t="str">
        <v>[Website]
Opg: Filtre: Fac. Logs
Krav: WEB-9, WEB-10</v>
      </c>
      <c r="F13" s="43" t="str">
        <v>[Embed]
Opg: Function: Lock controller
Krav: EMB-2, EMB-5</v>
      </c>
      <c r="G13" s="43" t="str">
        <v>[App]
Opg: View: Find facilities
Krav: APP-5</v>
      </c>
      <c r="H13" s="43"/>
      <c r="I13" s="43"/>
      <c r="J13" s="67"/>
      <c r="K13" s="56"/>
      <c r="L13" s="43"/>
      <c r="M13" s="45"/>
      <c r="N13" s="56"/>
      <c r="O13" s="43"/>
      <c r="P13" s="45"/>
    </row>
    <row r="14" spans="2:18" ht="60">
      <c r="B14" s="50" t="s">
        <v>125</v>
      </c>
      <c r="C14" s="48"/>
      <c r="D14" s="43" t="str">
        <v>[Website]
Opg: LP: Add/edit/remove fac. Lp
Krav: WEB-16, WEB-17, WEB-18</v>
      </c>
      <c r="E14" s="43" t="str">
        <v>[Website]
Opg: BF: CU code gen.
Krav: WEB-1, WEB-15</v>
      </c>
      <c r="F14" s="43" t="str">
        <v>[Embed]
Opg: Build: Lock and embed circuit
Krav: EMB-2, EMB-5</v>
      </c>
      <c r="G14" s="43" t="str">
        <v>[App]
Opg: View:Facility status notice
Krav: APP-10</v>
      </c>
      <c r="H14" s="43"/>
      <c r="I14" s="43"/>
      <c r="J14" s="67"/>
      <c r="K14" s="56"/>
      <c r="L14" s="43"/>
      <c r="M14" s="45"/>
      <c r="N14" s="56"/>
      <c r="O14" s="43"/>
      <c r="P14" s="45"/>
    </row>
    <row r="15" spans="2:18" ht="60">
      <c r="B15" s="50" t="s">
        <v>126</v>
      </c>
      <c r="C15" s="48"/>
      <c r="D15" s="43" t="str">
        <v>[Website]
Opg: DMP: Create user
Krav: WEB-1, WEB-3, WEB-15</v>
      </c>
      <c r="E15" s="43" t="str">
        <v>[Website]
Opg: LPF: Edit user lp
Krav: WEB-2, WEB-4</v>
      </c>
      <c r="F15" s="43" t="str">
        <v>[Embed]
Opg: Buy: Hardware and components
Krav: None</v>
      </c>
      <c r="G15" s="43" t="str">
        <v>[App]
Opg: Research
Krav: None</v>
      </c>
      <c r="H15" s="43"/>
      <c r="I15" s="43"/>
      <c r="J15" s="67"/>
      <c r="K15" s="56"/>
      <c r="L15" s="43"/>
      <c r="M15" s="45"/>
      <c r="N15" s="56"/>
      <c r="O15" s="43"/>
      <c r="P15" s="45"/>
    </row>
    <row r="16" spans="2:18" ht="60">
      <c r="B16" s="50" t="s">
        <v>127</v>
      </c>
      <c r="C16" s="48"/>
      <c r="D16" s="43" t="str">
        <v>[Website]
Opg: DMP: Edit user
Krav: WEB-2, WEB-4</v>
      </c>
      <c r="E16" s="43" t="str">
        <v>[Website]
Opg: RAPI: Authorisation
Krav: WEB-13</v>
      </c>
      <c r="F16" s="43"/>
      <c r="G16" s="43"/>
      <c r="H16" s="43"/>
      <c r="I16" s="43"/>
      <c r="J16" s="67"/>
      <c r="K16" s="56"/>
      <c r="L16" s="43"/>
      <c r="M16" s="45"/>
      <c r="N16" s="56"/>
      <c r="O16" s="43"/>
      <c r="P16" s="45"/>
    </row>
    <row r="17" spans="2:16" ht="60">
      <c r="B17" s="50" t="s">
        <v>128</v>
      </c>
      <c r="C17" s="48"/>
      <c r="D17" s="43" t="str">
        <v>[Website]
Opg: DMP: Give fac. Access
Krav: WEB-4, WEB-6, WEB-7</v>
      </c>
      <c r="E17" s="43" t="str">
        <v>[Website]
Opg: RAPI: Fetch data
Krav: WEB-13</v>
      </c>
      <c r="F17" s="43"/>
      <c r="G17" s="43"/>
      <c r="H17" s="43"/>
      <c r="I17" s="43"/>
      <c r="J17" s="67"/>
      <c r="K17" s="56"/>
      <c r="L17" s="43"/>
      <c r="M17" s="45"/>
      <c r="N17" s="56"/>
      <c r="O17" s="43"/>
      <c r="P17" s="45"/>
    </row>
    <row r="18" spans="2:16" ht="60">
      <c r="B18" s="50" t="s">
        <v>129</v>
      </c>
      <c r="C18" s="48"/>
      <c r="D18" s="43" t="str">
        <v>[Website]
Opg: DMP: Remove fac. Access
Krav: WEB-4, WEB-5</v>
      </c>
      <c r="E18" s="43" t="str">
        <v>[Website]
Opg: RAPI: Insert data
Krav: WEB-13</v>
      </c>
      <c r="F18" s="43"/>
      <c r="G18" s="43"/>
      <c r="H18" s="43"/>
      <c r="I18" s="43"/>
      <c r="J18" s="67"/>
      <c r="K18" s="56"/>
      <c r="L18" s="43"/>
      <c r="M18" s="45"/>
      <c r="N18" s="56"/>
      <c r="O18" s="43"/>
      <c r="P18" s="45"/>
    </row>
    <row r="19" spans="2:16" ht="60">
      <c r="B19" s="50" t="s">
        <v>130</v>
      </c>
      <c r="C19" s="48"/>
      <c r="D19" s="43" t="str">
        <v>[Website]
Opg: DMP: Add fac.
Krav: WEB-16</v>
      </c>
      <c r="E19" s="43" t="str">
        <v>[App]
Opg: Research
Krav: None</v>
      </c>
      <c r="F19" s="43"/>
      <c r="G19" s="43"/>
      <c r="H19" s="43"/>
      <c r="I19" s="43"/>
      <c r="J19" s="67"/>
      <c r="K19" s="56"/>
      <c r="L19" s="43"/>
      <c r="M19" s="45"/>
      <c r="N19" s="56"/>
      <c r="O19" s="43"/>
      <c r="P19" s="45"/>
    </row>
    <row r="20" spans="2:16" ht="60">
      <c r="B20" s="50" t="s">
        <v>131</v>
      </c>
      <c r="C20" s="48"/>
      <c r="D20" s="43" t="str">
        <v>[Website]
Opg: DMP: Remove fac.
Krav: WEB-18</v>
      </c>
      <c r="E20" s="43"/>
      <c r="F20" s="43"/>
      <c r="G20" s="43"/>
      <c r="H20" s="43"/>
      <c r="I20" s="43"/>
      <c r="J20" s="67"/>
      <c r="K20" s="56"/>
      <c r="L20" s="43"/>
      <c r="M20" s="45"/>
      <c r="N20" s="56"/>
      <c r="O20" s="43"/>
      <c r="P20" s="45"/>
    </row>
    <row r="21" spans="2:16" ht="90">
      <c r="B21" s="50" t="s">
        <v>132</v>
      </c>
      <c r="C21" s="48"/>
      <c r="D21" s="43" t="str">
        <v>[Website]
Opg: DMP: Edit fac.
Krav: WEB-17</v>
      </c>
      <c r="E21" s="43"/>
      <c r="F21" s="43"/>
      <c r="G21" s="43"/>
      <c r="H21" s="43"/>
      <c r="I21" s="43"/>
      <c r="J21" s="67"/>
      <c r="K21" s="56"/>
      <c r="L21" s="43"/>
      <c r="M21" s="45"/>
      <c r="N21" s="56"/>
      <c r="O21" s="43"/>
      <c r="P21" s="45"/>
    </row>
    <row r="22" spans="2:16" ht="90">
      <c r="B22" s="50" t="s">
        <v>133</v>
      </c>
      <c r="C22" s="48"/>
      <c r="D22" s="43" t="str">
        <v>[Website]
Opg: Settings: django
Krav: Alle WEB</v>
      </c>
      <c r="E22" s="43"/>
      <c r="F22" s="43"/>
      <c r="G22" s="43"/>
      <c r="H22" s="43"/>
      <c r="I22" s="43"/>
      <c r="J22" s="67"/>
      <c r="K22" s="56"/>
      <c r="L22" s="43"/>
      <c r="M22" s="45"/>
      <c r="N22" s="56"/>
      <c r="O22" s="43"/>
      <c r="P22" s="45"/>
    </row>
    <row r="23" spans="2:16" ht="90">
      <c r="B23" s="50" t="s">
        <v>134</v>
      </c>
      <c r="C23" s="48"/>
      <c r="D23" s="43"/>
      <c r="E23" s="43"/>
      <c r="F23" s="43"/>
      <c r="G23" s="43"/>
      <c r="H23" s="43"/>
      <c r="I23" s="43"/>
      <c r="J23" s="67"/>
      <c r="K23" s="56"/>
      <c r="L23" s="43"/>
      <c r="M23" s="45"/>
      <c r="N23" s="56"/>
      <c r="O23" s="43"/>
      <c r="P23" s="45"/>
    </row>
    <row r="24" spans="2:16">
      <c r="B24" s="50" t="s">
        <v>135</v>
      </c>
      <c r="C24" s="48"/>
      <c r="D24" s="43"/>
      <c r="E24" s="43"/>
      <c r="F24" s="43"/>
      <c r="G24" s="43"/>
      <c r="H24" s="43"/>
      <c r="I24" s="43"/>
      <c r="J24" s="67"/>
      <c r="K24" s="56"/>
      <c r="L24" s="43"/>
      <c r="M24" s="45"/>
      <c r="N24" s="56"/>
      <c r="O24" s="43"/>
      <c r="P24" s="45"/>
    </row>
    <row r="25" spans="2:16">
      <c r="B25" s="50" t="s">
        <v>136</v>
      </c>
      <c r="C25" s="48"/>
      <c r="D25" s="43"/>
      <c r="E25" s="43"/>
      <c r="F25" s="43"/>
      <c r="G25" s="43"/>
      <c r="H25" s="43"/>
      <c r="I25" s="43"/>
      <c r="J25" s="67"/>
      <c r="K25" s="56"/>
      <c r="L25" s="43"/>
      <c r="M25" s="45"/>
      <c r="N25" s="56"/>
      <c r="O25" s="43"/>
      <c r="P25" s="45"/>
    </row>
    <row r="26" spans="2:16">
      <c r="B26" s="52" t="s">
        <v>137</v>
      </c>
      <c r="C26" s="12"/>
      <c r="D26" s="44"/>
      <c r="E26" s="44"/>
      <c r="F26" s="44"/>
      <c r="G26" s="44"/>
      <c r="H26" s="44"/>
      <c r="I26" s="44"/>
      <c r="J26" s="11"/>
      <c r="K26" s="57"/>
      <c r="L26" s="44"/>
      <c r="M26" s="53"/>
      <c r="N26" s="57"/>
      <c r="O26" s="44"/>
      <c r="P26" s="53"/>
    </row>
    <row r="27" spans="2:16">
      <c r="B27" s="50" t="s">
        <v>138</v>
      </c>
      <c r="C27" s="48"/>
      <c r="D27" s="43"/>
      <c r="E27" s="43"/>
      <c r="F27" s="43"/>
      <c r="G27" s="43"/>
      <c r="H27" s="43"/>
      <c r="I27" s="43"/>
      <c r="J27" s="67"/>
      <c r="K27" s="56"/>
      <c r="L27" s="43"/>
      <c r="M27" s="45"/>
      <c r="N27" s="56"/>
      <c r="O27" s="43"/>
      <c r="P27" s="45"/>
    </row>
    <row r="28" spans="2:16">
      <c r="B28" s="50" t="s">
        <v>139</v>
      </c>
      <c r="C28" s="48"/>
      <c r="D28" s="43"/>
      <c r="E28" s="43"/>
      <c r="F28" s="43"/>
      <c r="G28" s="43"/>
      <c r="H28" s="43"/>
      <c r="I28" s="43"/>
      <c r="J28" s="67"/>
      <c r="K28" s="56"/>
      <c r="L28" s="43"/>
      <c r="M28" s="45"/>
      <c r="N28" s="56"/>
      <c r="O28" s="43"/>
      <c r="P28" s="45"/>
    </row>
    <row r="29" spans="2:16">
      <c r="B29" s="50" t="s">
        <v>140</v>
      </c>
      <c r="C29" s="48"/>
      <c r="D29" s="43"/>
      <c r="E29" s="43"/>
      <c r="F29" s="43"/>
      <c r="G29" s="43"/>
      <c r="H29" s="43"/>
      <c r="I29" s="43"/>
      <c r="J29" s="67"/>
      <c r="K29" s="56"/>
      <c r="L29" s="43"/>
      <c r="M29" s="45"/>
      <c r="N29" s="56"/>
      <c r="O29" s="43"/>
      <c r="P29" s="45"/>
    </row>
    <row r="30" spans="2:16">
      <c r="B30" s="50" t="s">
        <v>141</v>
      </c>
      <c r="C30" s="48"/>
      <c r="D30" s="43"/>
      <c r="E30" s="43"/>
      <c r="F30" s="43"/>
      <c r="G30" s="43"/>
      <c r="H30" s="43"/>
      <c r="I30" s="43"/>
      <c r="J30" s="67"/>
      <c r="K30" s="56"/>
      <c r="L30" s="43"/>
      <c r="M30" s="45"/>
      <c r="N30" s="56"/>
      <c r="O30" s="43"/>
      <c r="P30" s="45"/>
    </row>
    <row r="31" spans="2:16">
      <c r="B31" s="50" t="s">
        <v>142</v>
      </c>
      <c r="C31" s="48"/>
      <c r="D31" s="43"/>
      <c r="E31" s="43"/>
      <c r="F31" s="43"/>
      <c r="G31" s="43"/>
      <c r="H31" s="43"/>
      <c r="I31" s="43"/>
      <c r="J31" s="67"/>
      <c r="K31" s="56"/>
      <c r="L31" s="43"/>
      <c r="M31" s="45"/>
      <c r="N31" s="56"/>
      <c r="O31" s="43"/>
      <c r="P31" s="45"/>
    </row>
    <row r="32" spans="2:16" ht="15.75" thickBot="1">
      <c r="B32" s="51" t="s">
        <v>143</v>
      </c>
      <c r="C32" s="49"/>
      <c r="D32" s="46"/>
      <c r="E32" s="46"/>
      <c r="F32" s="46"/>
      <c r="G32" s="46"/>
      <c r="H32" s="46"/>
      <c r="I32" s="46"/>
      <c r="J32" s="68"/>
      <c r="K32" s="58"/>
      <c r="L32" s="46"/>
      <c r="M32" s="47"/>
      <c r="N32" s="58"/>
      <c r="O32" s="46"/>
      <c r="P32" s="47"/>
    </row>
  </sheetData>
  <dataConsolidate function="product" topLabels="1"/>
  <mergeCells count="3">
    <mergeCell ref="C7:J7"/>
    <mergeCell ref="K7:M7"/>
    <mergeCell ref="N7:P7"/>
  </mergeCells>
  <phoneticPr fontId="8" type="noConversion"/>
  <conditionalFormatting sqref="C10:P32">
    <cfRule type="containsText" dxfId="2" priority="1" operator="containsText" text="Embed">
      <formula>NOT(ISERROR(SEARCH("Embed",C10)))</formula>
    </cfRule>
    <cfRule type="containsText" dxfId="1" priority="2" operator="containsText" text="App">
      <formula>NOT(ISERROR(SEARCH("App",C10)))</formula>
    </cfRule>
    <cfRule type="containsText" dxfId="0" priority="3" operator="containsText" text="Website">
      <formula>NOT(ISERROR(SEARCH("Website",C10)))</formula>
    </cfRule>
  </conditionalFormatting>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D1D2980FD7F983408799269E27DBABD3" ma:contentTypeVersion="8" ma:contentTypeDescription="Opret et nyt dokument." ma:contentTypeScope="" ma:versionID="89fdf955505e99e67555b6300cd21cdb">
  <xsd:schema xmlns:xsd="http://www.w3.org/2001/XMLSchema" xmlns:xs="http://www.w3.org/2001/XMLSchema" xmlns:p="http://schemas.microsoft.com/office/2006/metadata/properties" xmlns:ns2="59775256-31a7-4b24-801e-8eff936e5064" targetNamespace="http://schemas.microsoft.com/office/2006/metadata/properties" ma:root="true" ma:fieldsID="c7391583cacc641cbd11e42c7fcae6ff" ns2:_="">
    <xsd:import namespace="59775256-31a7-4b24-801e-8eff936e506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9775256-31a7-4b24-801e-8eff936e50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1D52CF8-98FD-4BA5-8336-E58CB8471A45}"/>
</file>

<file path=customXml/itemProps2.xml><?xml version="1.0" encoding="utf-8"?>
<ds:datastoreItem xmlns:ds="http://schemas.openxmlformats.org/officeDocument/2006/customXml" ds:itemID="{6F8BD2BB-025D-4C50-A6F5-B00CF74C8E38}"/>
</file>

<file path=customXml/itemProps3.xml><?xml version="1.0" encoding="utf-8"?>
<ds:datastoreItem xmlns:ds="http://schemas.openxmlformats.org/officeDocument/2006/customXml" ds:itemID="{76933429-5453-4323-9A43-0E1456D9732B}"/>
</file>

<file path=customXml/itemProps4.xml><?xml version="1.0" encoding="utf-8"?>
<ds:datastoreItem xmlns:ds="http://schemas.openxmlformats.org/officeDocument/2006/customXml" ds:itemID="{DFCAFF8A-A56C-46D1-9C48-3BE8A5370C97}"/>
</file>

<file path=docProps/app.xml><?xml version="1.0" encoding="utf-8"?>
<Properties xmlns="http://schemas.openxmlformats.org/officeDocument/2006/extended-properties" xmlns:vt="http://schemas.openxmlformats.org/officeDocument/2006/docPropsVTypes">
  <Template>TM16410236</Template>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jan kastbjerg</dc:creator>
  <cp:keywords/>
  <dc:description/>
  <cp:lastModifiedBy>Jan Kastbjerg Schiermer</cp:lastModifiedBy>
  <cp:revision/>
  <dcterms:created xsi:type="dcterms:W3CDTF">2018-05-30T02:27:13Z</dcterms:created>
  <dcterms:modified xsi:type="dcterms:W3CDTF">2021-12-08T09:08:53Z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0x010100D1D2980FD7F983408799269E27DBABD3</vt:lpwstr>
  </property>
</Properties>
</file>