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z\Documents\GitHub\TFM-STOCK\"/>
    </mc:Choice>
  </mc:AlternateContent>
  <xr:revisionPtr revIDLastSave="0" documentId="13_ncr:9_{5185127C-2B19-4DA6-A3B2-5EF132999924}" xr6:coauthVersionLast="47" xr6:coauthVersionMax="47" xr10:uidLastSave="{00000000-0000-0000-0000-000000000000}"/>
  <bookViews>
    <workbookView xWindow="28680" yWindow="-120" windowWidth="29040" windowHeight="15990" xr2:uid="{75FEF6B9-4001-41DA-8590-2D56E425BDA3}"/>
  </bookViews>
  <sheets>
    <sheet name="plan_produccion_20250113_202501" sheetId="1" r:id="rId1"/>
  </sheets>
  <definedNames>
    <definedName name="_xlnm._FilterDatabase" localSheetId="0" hidden="1">plan_produccion_20250113_202501!$A$2:$AI$2</definedName>
  </definedNames>
  <calcPr calcId="0"/>
</workbook>
</file>

<file path=xl/calcChain.xml><?xml version="1.0" encoding="utf-8"?>
<calcChain xmlns="http://schemas.openxmlformats.org/spreadsheetml/2006/main">
  <c r="AH1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" i="1"/>
  <c r="AI46" i="1"/>
  <c r="AI30" i="1"/>
  <c r="AI47" i="1"/>
  <c r="AI31" i="1"/>
  <c r="AI48" i="1"/>
  <c r="AI49" i="1"/>
  <c r="AI34" i="1"/>
  <c r="AI50" i="1"/>
  <c r="AI51" i="1"/>
  <c r="AI43" i="1"/>
  <c r="AI45" i="1"/>
  <c r="AI39" i="1"/>
  <c r="AI36" i="1"/>
  <c r="AI52" i="1"/>
  <c r="AI53" i="1"/>
  <c r="AI54" i="1"/>
  <c r="AI26" i="1"/>
  <c r="AI44" i="1"/>
  <c r="AI41" i="1"/>
  <c r="AI55" i="1"/>
  <c r="AI56" i="1"/>
  <c r="AI37" i="1"/>
  <c r="AI27" i="1"/>
  <c r="AI57" i="1"/>
  <c r="AI42" i="1"/>
  <c r="AI33" i="1"/>
  <c r="AI58" i="1"/>
  <c r="AI28" i="1"/>
  <c r="AI38" i="1"/>
  <c r="AI40" i="1"/>
  <c r="AI59" i="1"/>
  <c r="AI32" i="1"/>
  <c r="AI60" i="1"/>
  <c r="AI29" i="1"/>
  <c r="AI35" i="1"/>
  <c r="AI22" i="1"/>
  <c r="AG18" i="1"/>
  <c r="AI18" i="1" s="1"/>
  <c r="AG46" i="1"/>
  <c r="AG30" i="1"/>
  <c r="AG47" i="1"/>
  <c r="AG31" i="1"/>
  <c r="AG48" i="1"/>
  <c r="AG49" i="1"/>
  <c r="AG34" i="1"/>
  <c r="AG6" i="1"/>
  <c r="AI6" i="1" s="1"/>
  <c r="AG50" i="1"/>
  <c r="AG22" i="1"/>
  <c r="AG4" i="1"/>
  <c r="AI4" i="1" s="1"/>
  <c r="AG51" i="1"/>
  <c r="AG43" i="1"/>
  <c r="AG45" i="1"/>
  <c r="AG16" i="1"/>
  <c r="AI16" i="1" s="1"/>
  <c r="AG23" i="1"/>
  <c r="AI23" i="1" s="1"/>
  <c r="AG39" i="1"/>
  <c r="AG36" i="1"/>
  <c r="AG52" i="1"/>
  <c r="AG53" i="1"/>
  <c r="AG54" i="1"/>
  <c r="AG26" i="1"/>
  <c r="AG24" i="1"/>
  <c r="AI24" i="1" s="1"/>
  <c r="AG25" i="1"/>
  <c r="AI25" i="1" s="1"/>
  <c r="AG44" i="1"/>
  <c r="AG41" i="1"/>
  <c r="AG55" i="1"/>
  <c r="AG56" i="1"/>
  <c r="AG8" i="1"/>
  <c r="AI8" i="1" s="1"/>
  <c r="AG9" i="1"/>
  <c r="AI9" i="1" s="1"/>
  <c r="AG37" i="1"/>
  <c r="AG27" i="1"/>
  <c r="AG15" i="1"/>
  <c r="AI15" i="1" s="1"/>
  <c r="AG3" i="1"/>
  <c r="AG13" i="1"/>
  <c r="AI13" i="1" s="1"/>
  <c r="AG17" i="1"/>
  <c r="AI17" i="1" s="1"/>
  <c r="AG20" i="1"/>
  <c r="AI20" i="1" s="1"/>
  <c r="AG57" i="1"/>
  <c r="AG7" i="1"/>
  <c r="AI7" i="1" s="1"/>
  <c r="AG19" i="1"/>
  <c r="AG42" i="1"/>
  <c r="AG33" i="1"/>
  <c r="AG58" i="1"/>
  <c r="AG5" i="1"/>
  <c r="AI5" i="1" s="1"/>
  <c r="AG11" i="1"/>
  <c r="AG28" i="1"/>
  <c r="AG38" i="1"/>
  <c r="AG40" i="1"/>
  <c r="AG59" i="1"/>
  <c r="AG14" i="1"/>
  <c r="AI14" i="1" s="1"/>
  <c r="AG32" i="1"/>
  <c r="AG10" i="1"/>
  <c r="AI10" i="1" s="1"/>
  <c r="AG60" i="1"/>
  <c r="AG12" i="1"/>
  <c r="AI12" i="1" s="1"/>
  <c r="AG29" i="1"/>
  <c r="AG21" i="1"/>
  <c r="AI21" i="1" s="1"/>
  <c r="AG35" i="1"/>
  <c r="AI11" i="1" l="1"/>
  <c r="AI19" i="1"/>
  <c r="AI3" i="1"/>
  <c r="AI1" i="1" s="1"/>
</calcChain>
</file>

<file path=xl/sharedStrings.xml><?xml version="1.0" encoding="utf-8"?>
<sst xmlns="http://schemas.openxmlformats.org/spreadsheetml/2006/main" count="351" uniqueCount="239">
  <si>
    <t>COD_ART</t>
  </si>
  <si>
    <t>NOM_ART</t>
  </si>
  <si>
    <t>COD_GRU</t>
  </si>
  <si>
    <t>Cj/H</t>
  </si>
  <si>
    <t>Disponible</t>
  </si>
  <si>
    <t>Calidad</t>
  </si>
  <si>
    <t>Stock Externo</t>
  </si>
  <si>
    <t>Pedido</t>
  </si>
  <si>
    <t>1Âª OF</t>
  </si>
  <si>
    <t>OF</t>
  </si>
  <si>
    <t>Cob-15</t>
  </si>
  <si>
    <t>Vta -15</t>
  </si>
  <si>
    <t>M_Vta -15</t>
  </si>
  <si>
    <t>Vta -60</t>
  </si>
  <si>
    <t>M_Vta-60</t>
  </si>
  <si>
    <t>Vta -15 AA</t>
  </si>
  <si>
    <t>M_Vta -15 AA</t>
  </si>
  <si>
    <t>Vta +15 AA</t>
  </si>
  <si>
    <t>M_Vta +15 AA</t>
  </si>
  <si>
    <t>% Vta-15/ AA</t>
  </si>
  <si>
    <t>% Vta-15/ +15 AA</t>
  </si>
  <si>
    <t>Disponible_Inicial</t>
  </si>
  <si>
    <t>variacion_aa</t>
  </si>
  <si>
    <t>demanda_media</t>
  </si>
  <si>
    <t>demanda_prov</t>
  </si>
  <si>
    <t>stock_inicial</t>
  </si>
  <si>
    <t>demanda_periodo</t>
  </si>
  <si>
    <t>stock_seguridad</t>
  </si>
  <si>
    <t>cobertura_inicial</t>
  </si>
  <si>
    <t>cobertura_final_est</t>
  </si>
  <si>
    <t>cajas_a_producir</t>
  </si>
  <si>
    <t>horas_necesarias</t>
  </si>
  <si>
    <t>Miniatura</t>
  </si>
  <si>
    <t>MEC</t>
  </si>
  <si>
    <t>4,8</t>
  </si>
  <si>
    <t>14,2</t>
  </si>
  <si>
    <t>50,00%</t>
  </si>
  <si>
    <t>5,40%</t>
  </si>
  <si>
    <t>Pepito</t>
  </si>
  <si>
    <t>14,1</t>
  </si>
  <si>
    <t>20,4</t>
  </si>
  <si>
    <t>75,60%</t>
  </si>
  <si>
    <t>7,40%</t>
  </si>
  <si>
    <t>5,9</t>
  </si>
  <si>
    <t>inf</t>
  </si>
  <si>
    <t>Bocata</t>
  </si>
  <si>
    <t>26,5</t>
  </si>
  <si>
    <t>51,2</t>
  </si>
  <si>
    <t>54,50%</t>
  </si>
  <si>
    <t>10,80%</t>
  </si>
  <si>
    <t>4,3</t>
  </si>
  <si>
    <t>Baguette Plus</t>
  </si>
  <si>
    <t>9,6</t>
  </si>
  <si>
    <t>38,50%</t>
  </si>
  <si>
    <t>7,80%</t>
  </si>
  <si>
    <t>Barra Castellana</t>
  </si>
  <si>
    <t>1,4</t>
  </si>
  <si>
    <t>3,10%</t>
  </si>
  <si>
    <t>1,6</t>
  </si>
  <si>
    <t>Bollo</t>
  </si>
  <si>
    <t>3,4</t>
  </si>
  <si>
    <t>31,8</t>
  </si>
  <si>
    <t>16,60%</t>
  </si>
  <si>
    <t>5,70%</t>
  </si>
  <si>
    <t>Viena Mondat 145 gr</t>
  </si>
  <si>
    <t>56,5</t>
  </si>
  <si>
    <t>89,8</t>
  </si>
  <si>
    <t>42,80%</t>
  </si>
  <si>
    <t>5,90%</t>
  </si>
  <si>
    <t>Viena</t>
  </si>
  <si>
    <t>2,30%</t>
  </si>
  <si>
    <t>Barra de Viena</t>
  </si>
  <si>
    <t>26,9</t>
  </si>
  <si>
    <t>60,5</t>
  </si>
  <si>
    <t>24,60%</t>
  </si>
  <si>
    <t>5,80%</t>
  </si>
  <si>
    <t>Mini Viena Andaluza</t>
  </si>
  <si>
    <t>6,6</t>
  </si>
  <si>
    <t>15,4</t>
  </si>
  <si>
    <t>45,80%</t>
  </si>
  <si>
    <t>1,70%</t>
  </si>
  <si>
    <t>Viena 170g</t>
  </si>
  <si>
    <t>1,1</t>
  </si>
  <si>
    <t>Miniatura con Salvado</t>
  </si>
  <si>
    <t>0,5</t>
  </si>
  <si>
    <t>0,4</t>
  </si>
  <si>
    <t>400,00%</t>
  </si>
  <si>
    <t>13,30%</t>
  </si>
  <si>
    <t>Panecito Integral 100% EcolÃ³gico Easy</t>
  </si>
  <si>
    <t>0,1</t>
  </si>
  <si>
    <t>13,5</t>
  </si>
  <si>
    <t>0,70%</t>
  </si>
  <si>
    <t>Viena Mondat con Salvado 145 gr</t>
  </si>
  <si>
    <t>17,1</t>
  </si>
  <si>
    <t>40,4</t>
  </si>
  <si>
    <t>28,60%</t>
  </si>
  <si>
    <t>7,70%</t>
  </si>
  <si>
    <t>Viena con Salvado PequeÃ±a</t>
  </si>
  <si>
    <t>10,9</t>
  </si>
  <si>
    <t>27,2</t>
  </si>
  <si>
    <t>40,00%</t>
  </si>
  <si>
    <t>Bollo 100 % Integral</t>
  </si>
  <si>
    <t>0,2</t>
  </si>
  <si>
    <t>1,7</t>
  </si>
  <si>
    <t>27,30%</t>
  </si>
  <si>
    <t>Bollo RÃºstico Semillado</t>
  </si>
  <si>
    <t>VIME</t>
  </si>
  <si>
    <t>0,7</t>
  </si>
  <si>
    <t>4,1</t>
  </si>
  <si>
    <t>0,00%</t>
  </si>
  <si>
    <t>Barra de Viena EcolÃ³gica Easy</t>
  </si>
  <si>
    <t>15,9</t>
  </si>
  <si>
    <t>Bollo EcolÃ³gico Easy</t>
  </si>
  <si>
    <t>17,9</t>
  </si>
  <si>
    <t>Barra de Viena 15%  Integral  EcolÃ³gico Easy</t>
  </si>
  <si>
    <t>6,4</t>
  </si>
  <si>
    <t>Panecillo con Cereales y Semillas</t>
  </si>
  <si>
    <t>13,7</t>
  </si>
  <si>
    <t>Mollete Pack 4 UDS</t>
  </si>
  <si>
    <t>1,9</t>
  </si>
  <si>
    <t>2,3</t>
  </si>
  <si>
    <t>466,70%</t>
  </si>
  <si>
    <t>0,30%</t>
  </si>
  <si>
    <t>Mollete</t>
  </si>
  <si>
    <t>16,7</t>
  </si>
  <si>
    <t>37,2</t>
  </si>
  <si>
    <t>128,10%</t>
  </si>
  <si>
    <t>2,90%</t>
  </si>
  <si>
    <t>Alcachofa Semillada con SÃ©samo 4,35%</t>
  </si>
  <si>
    <t>1,3</t>
  </si>
  <si>
    <t>Payesito Mondat</t>
  </si>
  <si>
    <t>2,8</t>
  </si>
  <si>
    <t>105,00%</t>
  </si>
  <si>
    <t>15,70%</t>
  </si>
  <si>
    <t>Pan Bocadillo Sin Sal AÃ±adida Easy</t>
  </si>
  <si>
    <t>Panecillo Semillas Easy</t>
  </si>
  <si>
    <t>Mini Panecillo Easy</t>
  </si>
  <si>
    <t>38,5</t>
  </si>
  <si>
    <t>74,2</t>
  </si>
  <si>
    <t>2404,20%</t>
  </si>
  <si>
    <t>0,40%</t>
  </si>
  <si>
    <t>Pepito Easy</t>
  </si>
  <si>
    <t>93,3</t>
  </si>
  <si>
    <t>168,9</t>
  </si>
  <si>
    <t>48,50%</t>
  </si>
  <si>
    <t>7,30%</t>
  </si>
  <si>
    <t>Panecito EcolÃ³gico Easy</t>
  </si>
  <si>
    <t>7,3</t>
  </si>
  <si>
    <t>81,9</t>
  </si>
  <si>
    <t>11,80%</t>
  </si>
  <si>
    <t>1,80%</t>
  </si>
  <si>
    <t>Panecito Easy</t>
  </si>
  <si>
    <t>25,5</t>
  </si>
  <si>
    <t>198,2</t>
  </si>
  <si>
    <t>42,30%</t>
  </si>
  <si>
    <t>2,50%</t>
  </si>
  <si>
    <t>Bollito 100% Integral Easy Pack 8 unidades</t>
  </si>
  <si>
    <t>7,2</t>
  </si>
  <si>
    <t>13,2</t>
  </si>
  <si>
    <t>89,30%</t>
  </si>
  <si>
    <t>3,70%</t>
  </si>
  <si>
    <t>Pepito Sin Sal AÃ±adida Easy</t>
  </si>
  <si>
    <t>38,20%</t>
  </si>
  <si>
    <t>9,90%</t>
  </si>
  <si>
    <t>Pepito con Salvado Easy</t>
  </si>
  <si>
    <t>32,9</t>
  </si>
  <si>
    <t>42,2</t>
  </si>
  <si>
    <t>79,70%</t>
  </si>
  <si>
    <t>4,10%</t>
  </si>
  <si>
    <t>Pepito con Salvado Sin Sal AÃ±adida Easy</t>
  </si>
  <si>
    <t>5,5</t>
  </si>
  <si>
    <t>12,7</t>
  </si>
  <si>
    <t>3,60%</t>
  </si>
  <si>
    <t>Bollo Easy</t>
  </si>
  <si>
    <t>13,9</t>
  </si>
  <si>
    <t>29,1</t>
  </si>
  <si>
    <t>66,20%</t>
  </si>
  <si>
    <t>2,60%</t>
  </si>
  <si>
    <t>Pan Bocadillo con Salvado Easy</t>
  </si>
  <si>
    <t>Pan Bocadillo Easy</t>
  </si>
  <si>
    <t>27,3</t>
  </si>
  <si>
    <t>47,1</t>
  </si>
  <si>
    <t>171,50%</t>
  </si>
  <si>
    <t>2,40%</t>
  </si>
  <si>
    <t>Panecito con Salvado Easy</t>
  </si>
  <si>
    <t>7,9</t>
  </si>
  <si>
    <t>56,3</t>
  </si>
  <si>
    <t>41,00%</t>
  </si>
  <si>
    <t>Bollito Easy Pack de 8 Uds</t>
  </si>
  <si>
    <t>1,2</t>
  </si>
  <si>
    <t>6,8</t>
  </si>
  <si>
    <t>20,50%</t>
  </si>
  <si>
    <t>7,60%</t>
  </si>
  <si>
    <t>Panecito Sin Sal AÃ±adida Easy</t>
  </si>
  <si>
    <t>5,6</t>
  </si>
  <si>
    <t>14,20%</t>
  </si>
  <si>
    <t>11,50%</t>
  </si>
  <si>
    <t>Panecito con Salvado Sin Sal AÃ±adida Easy</t>
  </si>
  <si>
    <t>7,50%</t>
  </si>
  <si>
    <t>Viena Easy</t>
  </si>
  <si>
    <t>29,8</t>
  </si>
  <si>
    <t>60,3</t>
  </si>
  <si>
    <t>84,30%</t>
  </si>
  <si>
    <t>4,80%</t>
  </si>
  <si>
    <t>Bollito Easy</t>
  </si>
  <si>
    <t>22,6</t>
  </si>
  <si>
    <t>47,2</t>
  </si>
  <si>
    <t>63,10%</t>
  </si>
  <si>
    <t>4,40%</t>
  </si>
  <si>
    <t>Rombito Integral 100%</t>
  </si>
  <si>
    <t>2,6</t>
  </si>
  <si>
    <t>3,7</t>
  </si>
  <si>
    <t>Mollete Multicereal con Quinoa (3%)</t>
  </si>
  <si>
    <t>Panecillo con Semillas</t>
  </si>
  <si>
    <t>44,10%</t>
  </si>
  <si>
    <t>44,60%</t>
  </si>
  <si>
    <t>Panecillo 100% Integral</t>
  </si>
  <si>
    <t>11,7</t>
  </si>
  <si>
    <t>106,4</t>
  </si>
  <si>
    <t>10,70%</t>
  </si>
  <si>
    <t>Panecillo con  Semillas</t>
  </si>
  <si>
    <t>147,5</t>
  </si>
  <si>
    <t>305,7</t>
  </si>
  <si>
    <t>52,60%</t>
  </si>
  <si>
    <t>11,90%</t>
  </si>
  <si>
    <t>Pulguita</t>
  </si>
  <si>
    <t>74,7</t>
  </si>
  <si>
    <t>205,3</t>
  </si>
  <si>
    <t>20,40%</t>
  </si>
  <si>
    <t>10,10%</t>
  </si>
  <si>
    <t>Baguetina Cereales</t>
  </si>
  <si>
    <t>205,4</t>
  </si>
  <si>
    <t>259,5</t>
  </si>
  <si>
    <t>Pepito Easy Pack 5 uds</t>
  </si>
  <si>
    <t>1,5</t>
  </si>
  <si>
    <t>3,5</t>
  </si>
  <si>
    <t>cobertura_final</t>
  </si>
  <si>
    <t>Desviación</t>
  </si>
  <si>
    <t>Desviacíon Simplex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</si>
</sst>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68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B1D-3EC8-436B-8637-CCF3B24B5F9A}">
  <dimension ref="A1:AI61"/>
  <sheetViews>
    <sheetView tabSelected="1" topLeftCell="B1" zoomScaleNormal="100" workbookViewId="0">
      <selection activeCell="AH12" sqref="AH12"/>
    </sheetView>
  </sheetViews>
  <sheetFormatPr defaultRowHeight="14.5" x14ac:dyDescent="0.35"/>
  <cols>
    <col min="2" max="2" width="22.36328125" customWidth="1"/>
    <col min="5" max="21" width="0" hidden="1" customWidth="1"/>
    <col min="22" max="22" width="17" hidden="1" customWidth="1"/>
    <col min="23" max="23" width="0" hidden="1" customWidth="1"/>
    <col min="24" max="24" width="16.6328125" bestFit="1" customWidth="1"/>
    <col min="25" max="25" width="15" bestFit="1" customWidth="1"/>
    <col min="26" max="26" width="16.90625" customWidth="1"/>
    <col min="27" max="27" width="19.08984375" customWidth="1"/>
    <col min="28" max="28" width="8.7265625" customWidth="1"/>
    <col min="29" max="29" width="16.453125" bestFit="1" customWidth="1"/>
    <col min="30" max="30" width="19.08984375" bestFit="1" customWidth="1"/>
    <col min="31" max="31" width="17.26953125" bestFit="1" customWidth="1"/>
    <col min="32" max="32" width="17.7265625" bestFit="1" customWidth="1"/>
    <col min="33" max="33" width="16.90625" customWidth="1"/>
    <col min="34" max="34" width="15" style="3" customWidth="1"/>
    <col min="35" max="35" width="19.08984375" style="2" bestFit="1" customWidth="1"/>
  </cols>
  <sheetData>
    <row r="1" spans="1:35" x14ac:dyDescent="0.35">
      <c r="AH1" s="2">
        <f>SUM(AH3:AH60)/COUNTA(AH3:AH45)</f>
        <v>256.17236911976886</v>
      </c>
      <c r="AI1" s="2">
        <f>SUM(AI3:AI60)</f>
        <v>155.8637202484154</v>
      </c>
    </row>
    <row r="2" spans="1:3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236</v>
      </c>
      <c r="AH2" s="5" t="s">
        <v>237</v>
      </c>
      <c r="AI2" s="6" t="s">
        <v>238</v>
      </c>
    </row>
    <row r="3" spans="1:35" x14ac:dyDescent="0.35">
      <c r="A3">
        <v>432111</v>
      </c>
      <c r="B3" t="s">
        <v>161</v>
      </c>
      <c r="C3" t="s">
        <v>33</v>
      </c>
      <c r="D3">
        <v>166.22628</v>
      </c>
      <c r="E3">
        <v>216</v>
      </c>
      <c r="F3">
        <v>0</v>
      </c>
      <c r="G3">
        <v>0</v>
      </c>
      <c r="H3">
        <v>0</v>
      </c>
      <c r="J3">
        <v>0</v>
      </c>
      <c r="K3">
        <v>17</v>
      </c>
      <c r="L3">
        <v>255</v>
      </c>
      <c r="M3">
        <v>17</v>
      </c>
      <c r="N3">
        <v>1.91</v>
      </c>
      <c r="O3" t="s">
        <v>61</v>
      </c>
      <c r="P3">
        <v>667</v>
      </c>
      <c r="Q3">
        <v>44.5</v>
      </c>
      <c r="R3">
        <v>447</v>
      </c>
      <c r="S3">
        <v>29.8</v>
      </c>
      <c r="T3" t="s">
        <v>162</v>
      </c>
      <c r="U3" t="s">
        <v>163</v>
      </c>
      <c r="V3">
        <v>216</v>
      </c>
      <c r="W3">
        <v>0.33033707865168499</v>
      </c>
      <c r="X3">
        <v>11.3842696629213</v>
      </c>
      <c r="Y3">
        <v>45.537078651685299</v>
      </c>
      <c r="Z3">
        <v>170.46292134831401</v>
      </c>
      <c r="AA3">
        <v>80</v>
      </c>
      <c r="AB3">
        <v>34</v>
      </c>
      <c r="AC3">
        <v>15</v>
      </c>
      <c r="AD3">
        <v>7.9</v>
      </c>
      <c r="AE3">
        <v>0</v>
      </c>
      <c r="AF3">
        <v>0</v>
      </c>
      <c r="AG3" s="2">
        <f>IFERROR((Z3-AA3+AF3*D3)/X3,"NA")</f>
        <v>7.9463087248321962</v>
      </c>
      <c r="AH3" s="2">
        <f>IFERROR(AG3-20,"NA")</f>
        <v>-12.053691275167804</v>
      </c>
      <c r="AI3" s="2">
        <f>IF(AF3="","",AH3)</f>
        <v>-12.053691275167804</v>
      </c>
    </row>
    <row r="4" spans="1:35" x14ac:dyDescent="0.35">
      <c r="A4">
        <v>403801</v>
      </c>
      <c r="B4" t="s">
        <v>76</v>
      </c>
      <c r="C4" t="s">
        <v>33</v>
      </c>
      <c r="D4">
        <v>205.70098999999999</v>
      </c>
      <c r="E4">
        <v>140</v>
      </c>
      <c r="F4">
        <v>0</v>
      </c>
      <c r="G4">
        <v>0</v>
      </c>
      <c r="H4">
        <v>12</v>
      </c>
      <c r="J4">
        <v>0</v>
      </c>
      <c r="K4" t="s">
        <v>77</v>
      </c>
      <c r="L4">
        <v>99</v>
      </c>
      <c r="M4">
        <v>6.6</v>
      </c>
      <c r="N4">
        <v>923</v>
      </c>
      <c r="O4" t="s">
        <v>78</v>
      </c>
      <c r="P4">
        <v>216</v>
      </c>
      <c r="Q4">
        <v>14.4</v>
      </c>
      <c r="R4">
        <v>837</v>
      </c>
      <c r="S4">
        <v>55.8</v>
      </c>
      <c r="T4" t="s">
        <v>79</v>
      </c>
      <c r="U4" t="s">
        <v>80</v>
      </c>
      <c r="V4">
        <v>140</v>
      </c>
      <c r="W4">
        <v>2.8749999999999898</v>
      </c>
      <c r="X4">
        <v>6.6</v>
      </c>
      <c r="Y4">
        <v>26.4</v>
      </c>
      <c r="Z4">
        <v>113.6</v>
      </c>
      <c r="AA4">
        <v>46</v>
      </c>
      <c r="AB4">
        <v>20</v>
      </c>
      <c r="AC4">
        <v>17.2</v>
      </c>
      <c r="AD4">
        <v>10.199999999999999</v>
      </c>
      <c r="AE4">
        <v>0</v>
      </c>
      <c r="AF4">
        <v>0</v>
      </c>
      <c r="AG4" s="2">
        <f>IFERROR((Z4-AA4+AF4*D4)/X4,"NA")</f>
        <v>10.242424242424242</v>
      </c>
      <c r="AH4" s="2">
        <f t="shared" ref="AH4:AH60" si="0">IFERROR(AG4-20,"NA")</f>
        <v>-9.7575757575757578</v>
      </c>
      <c r="AI4" s="2">
        <f>IF(AF4="","",AH4)</f>
        <v>-9.7575757575757578</v>
      </c>
    </row>
    <row r="5" spans="1:35" x14ac:dyDescent="0.35">
      <c r="A5">
        <v>434201</v>
      </c>
      <c r="B5" t="s">
        <v>199</v>
      </c>
      <c r="C5" t="s">
        <v>33</v>
      </c>
      <c r="D5">
        <v>185.45964000000001</v>
      </c>
      <c r="E5">
        <v>977</v>
      </c>
      <c r="F5">
        <v>0</v>
      </c>
      <c r="G5">
        <v>0</v>
      </c>
      <c r="H5">
        <v>41</v>
      </c>
      <c r="I5" s="1">
        <v>45665</v>
      </c>
      <c r="J5">
        <v>381</v>
      </c>
      <c r="K5" t="s">
        <v>200</v>
      </c>
      <c r="L5">
        <v>447</v>
      </c>
      <c r="M5">
        <v>29.8</v>
      </c>
      <c r="N5">
        <v>3.6150000000000002</v>
      </c>
      <c r="O5" t="s">
        <v>201</v>
      </c>
      <c r="P5">
        <v>530</v>
      </c>
      <c r="Q5">
        <v>35.299999999999997</v>
      </c>
      <c r="R5">
        <v>739</v>
      </c>
      <c r="S5">
        <v>49.3</v>
      </c>
      <c r="T5" t="s">
        <v>202</v>
      </c>
      <c r="U5" t="s">
        <v>203</v>
      </c>
      <c r="V5">
        <v>977</v>
      </c>
      <c r="W5">
        <v>0.39660056657223802</v>
      </c>
      <c r="X5">
        <v>41.6186968838526</v>
      </c>
      <c r="Y5">
        <v>166.47478753541</v>
      </c>
      <c r="Z5">
        <v>810.525212464589</v>
      </c>
      <c r="AA5">
        <v>291</v>
      </c>
      <c r="AB5">
        <v>125</v>
      </c>
      <c r="AC5">
        <v>19.5</v>
      </c>
      <c r="AD5">
        <v>12.5</v>
      </c>
      <c r="AE5">
        <v>0</v>
      </c>
      <c r="AF5">
        <v>0</v>
      </c>
      <c r="AG5" s="2">
        <f>IFERROR((Z5-AA5+AF5*D5)/X5,"NA")</f>
        <v>12.4829764351934</v>
      </c>
      <c r="AH5" s="2">
        <f t="shared" si="0"/>
        <v>-7.5170235648065997</v>
      </c>
      <c r="AI5" s="2">
        <f>IF(AF5="","",AH5)</f>
        <v>-7.5170235648065997</v>
      </c>
    </row>
    <row r="6" spans="1:35" x14ac:dyDescent="0.35">
      <c r="A6">
        <v>402011</v>
      </c>
      <c r="B6" t="s">
        <v>64</v>
      </c>
      <c r="C6" t="s">
        <v>33</v>
      </c>
      <c r="D6">
        <v>246.74845999999999</v>
      </c>
      <c r="E6">
        <v>901</v>
      </c>
      <c r="F6">
        <v>0</v>
      </c>
      <c r="G6">
        <v>0</v>
      </c>
      <c r="H6">
        <v>573</v>
      </c>
      <c r="I6" s="1">
        <v>45666</v>
      </c>
      <c r="J6">
        <v>744</v>
      </c>
      <c r="K6" t="s">
        <v>65</v>
      </c>
      <c r="L6">
        <v>847</v>
      </c>
      <c r="M6">
        <v>56.5</v>
      </c>
      <c r="N6">
        <v>5.39</v>
      </c>
      <c r="O6" t="s">
        <v>66</v>
      </c>
      <c r="P6">
        <v>1.978</v>
      </c>
      <c r="Q6">
        <v>131.9</v>
      </c>
      <c r="R6">
        <v>2.2410000000000001</v>
      </c>
      <c r="S6">
        <v>149.4</v>
      </c>
      <c r="T6" t="s">
        <v>67</v>
      </c>
      <c r="U6" t="s">
        <v>68</v>
      </c>
      <c r="V6">
        <v>1645</v>
      </c>
      <c r="W6">
        <v>0.13267626990143999</v>
      </c>
      <c r="X6">
        <v>56.5</v>
      </c>
      <c r="Y6">
        <v>226</v>
      </c>
      <c r="Z6">
        <v>1419</v>
      </c>
      <c r="AA6">
        <v>396</v>
      </c>
      <c r="AB6">
        <v>170</v>
      </c>
      <c r="AC6">
        <v>25.1</v>
      </c>
      <c r="AD6">
        <v>18.100000000000001</v>
      </c>
      <c r="AE6">
        <v>0</v>
      </c>
      <c r="AF6">
        <v>0</v>
      </c>
      <c r="AG6" s="2">
        <f>IFERROR((Z6-AA6+AF6*D6)/X6,"NA")</f>
        <v>18.106194690265486</v>
      </c>
      <c r="AH6" s="2">
        <f t="shared" si="0"/>
        <v>-1.893805309734514</v>
      </c>
      <c r="AI6" s="2">
        <f>IF(AF6="","",AH6)</f>
        <v>-1.893805309734514</v>
      </c>
    </row>
    <row r="7" spans="1:35" x14ac:dyDescent="0.35">
      <c r="A7">
        <v>432821</v>
      </c>
      <c r="B7" t="s">
        <v>179</v>
      </c>
      <c r="C7" t="s">
        <v>33</v>
      </c>
      <c r="D7">
        <v>169.99643</v>
      </c>
      <c r="E7">
        <v>838</v>
      </c>
      <c r="F7">
        <v>0</v>
      </c>
      <c r="G7">
        <v>0</v>
      </c>
      <c r="H7">
        <v>0</v>
      </c>
      <c r="I7" s="1">
        <v>45665</v>
      </c>
      <c r="J7">
        <v>347</v>
      </c>
      <c r="K7" t="s">
        <v>180</v>
      </c>
      <c r="L7">
        <v>410</v>
      </c>
      <c r="M7">
        <v>27.3</v>
      </c>
      <c r="N7">
        <v>2.8250000000000002</v>
      </c>
      <c r="O7" t="s">
        <v>181</v>
      </c>
      <c r="P7">
        <v>239</v>
      </c>
      <c r="Q7">
        <v>15.9</v>
      </c>
      <c r="R7">
        <v>668</v>
      </c>
      <c r="S7">
        <v>44.5</v>
      </c>
      <c r="T7" t="s">
        <v>182</v>
      </c>
      <c r="U7" t="s">
        <v>183</v>
      </c>
      <c r="V7">
        <v>838</v>
      </c>
      <c r="W7">
        <v>1.7987421383647799</v>
      </c>
      <c r="X7">
        <v>27.3</v>
      </c>
      <c r="Y7">
        <v>109.2</v>
      </c>
      <c r="Z7">
        <v>728.8</v>
      </c>
      <c r="AA7">
        <v>191</v>
      </c>
      <c r="AB7">
        <v>82</v>
      </c>
      <c r="AC7">
        <v>26.7</v>
      </c>
      <c r="AD7">
        <v>19.7</v>
      </c>
      <c r="AE7">
        <v>0</v>
      </c>
      <c r="AF7">
        <v>0</v>
      </c>
      <c r="AG7" s="2">
        <f>IFERROR((Z7-AA7+AF7*D7)/X7,"NA")</f>
        <v>19.699633699633697</v>
      </c>
      <c r="AH7" s="2">
        <f t="shared" si="0"/>
        <v>-0.30036630036630285</v>
      </c>
      <c r="AI7" s="2">
        <f>IF(AF7="","",AH7)</f>
        <v>-0.30036630036630285</v>
      </c>
    </row>
    <row r="8" spans="1:35" x14ac:dyDescent="0.35">
      <c r="A8">
        <v>430401</v>
      </c>
      <c r="B8" t="s">
        <v>136</v>
      </c>
      <c r="C8" t="s">
        <v>106</v>
      </c>
      <c r="D8">
        <v>134.85559000000001</v>
      </c>
      <c r="E8">
        <v>717</v>
      </c>
      <c r="F8">
        <v>0</v>
      </c>
      <c r="G8">
        <v>0</v>
      </c>
      <c r="H8">
        <v>0</v>
      </c>
      <c r="J8">
        <v>0</v>
      </c>
      <c r="K8" t="s">
        <v>137</v>
      </c>
      <c r="L8">
        <v>577</v>
      </c>
      <c r="M8">
        <v>38.5</v>
      </c>
      <c r="N8">
        <v>4.45</v>
      </c>
      <c r="O8" t="s">
        <v>138</v>
      </c>
      <c r="P8">
        <v>24</v>
      </c>
      <c r="Q8">
        <v>1.6</v>
      </c>
      <c r="R8">
        <v>448</v>
      </c>
      <c r="S8">
        <v>29.9</v>
      </c>
      <c r="T8" t="s">
        <v>139</v>
      </c>
      <c r="U8" t="s">
        <v>140</v>
      </c>
      <c r="V8">
        <v>717</v>
      </c>
      <c r="W8">
        <v>17.687499999999901</v>
      </c>
      <c r="X8">
        <v>38.5</v>
      </c>
      <c r="Y8">
        <v>154</v>
      </c>
      <c r="Z8">
        <v>563</v>
      </c>
      <c r="AA8">
        <v>270</v>
      </c>
      <c r="AB8">
        <v>116</v>
      </c>
      <c r="AC8">
        <v>14.6</v>
      </c>
      <c r="AD8">
        <v>7.6</v>
      </c>
      <c r="AE8">
        <v>477</v>
      </c>
      <c r="AF8">
        <v>3.5</v>
      </c>
      <c r="AG8" s="2">
        <f>IFERROR((Z8-AA8+AF8*D8)/X8,"NA")</f>
        <v>19.869988701298702</v>
      </c>
      <c r="AH8" s="2">
        <f t="shared" si="0"/>
        <v>-0.13001129870129802</v>
      </c>
      <c r="AI8" s="2">
        <f>IF(AF8="","",AH8)</f>
        <v>-0.13001129870129802</v>
      </c>
    </row>
    <row r="9" spans="1:35" x14ac:dyDescent="0.35">
      <c r="A9">
        <v>430621</v>
      </c>
      <c r="B9" t="s">
        <v>141</v>
      </c>
      <c r="C9" t="s">
        <v>33</v>
      </c>
      <c r="D9">
        <v>166.27760000000001</v>
      </c>
      <c r="E9">
        <v>1873</v>
      </c>
      <c r="F9">
        <v>0</v>
      </c>
      <c r="G9">
        <v>0</v>
      </c>
      <c r="H9">
        <v>226</v>
      </c>
      <c r="J9">
        <v>0</v>
      </c>
      <c r="K9" t="s">
        <v>142</v>
      </c>
      <c r="L9">
        <v>1400</v>
      </c>
      <c r="M9">
        <v>93.3</v>
      </c>
      <c r="N9">
        <v>10.132</v>
      </c>
      <c r="O9" t="s">
        <v>143</v>
      </c>
      <c r="P9">
        <v>2.8849999999999998</v>
      </c>
      <c r="Q9">
        <v>192.3</v>
      </c>
      <c r="R9">
        <v>2.625</v>
      </c>
      <c r="S9">
        <v>175</v>
      </c>
      <c r="T9" t="s">
        <v>144</v>
      </c>
      <c r="U9" t="s">
        <v>145</v>
      </c>
      <c r="V9">
        <v>1873</v>
      </c>
      <c r="W9">
        <v>8.9963598543941703E-2</v>
      </c>
      <c r="X9">
        <v>93.3</v>
      </c>
      <c r="Y9">
        <v>373.2</v>
      </c>
      <c r="Z9">
        <v>1499.8</v>
      </c>
      <c r="AA9">
        <v>653</v>
      </c>
      <c r="AB9">
        <v>280</v>
      </c>
      <c r="AC9">
        <v>16.100000000000001</v>
      </c>
      <c r="AD9">
        <v>9.1</v>
      </c>
      <c r="AE9">
        <v>1019.2</v>
      </c>
      <c r="AF9">
        <v>6.1</v>
      </c>
      <c r="AG9" s="2">
        <f>IFERROR((Z9-AA9+AF9*D9)/X9,"NA")</f>
        <v>19.947410075026795</v>
      </c>
      <c r="AH9" s="2">
        <f t="shared" si="0"/>
        <v>-5.2589924973204916E-2</v>
      </c>
      <c r="AI9" s="2">
        <f>IF(AF9="","",AH9)</f>
        <v>-5.2589924973204916E-2</v>
      </c>
    </row>
    <row r="10" spans="1:35" x14ac:dyDescent="0.35">
      <c r="A10">
        <v>453251</v>
      </c>
      <c r="B10" t="s">
        <v>216</v>
      </c>
      <c r="C10" t="s">
        <v>106</v>
      </c>
      <c r="D10">
        <v>118.69587</v>
      </c>
      <c r="E10">
        <v>1252</v>
      </c>
      <c r="F10">
        <v>0</v>
      </c>
      <c r="G10">
        <v>0</v>
      </c>
      <c r="H10">
        <v>224</v>
      </c>
      <c r="J10">
        <v>0</v>
      </c>
      <c r="K10" t="s">
        <v>218</v>
      </c>
      <c r="L10">
        <v>1596</v>
      </c>
      <c r="M10">
        <v>106.4</v>
      </c>
      <c r="N10">
        <v>25.62</v>
      </c>
      <c r="O10">
        <v>427</v>
      </c>
      <c r="Q10">
        <v>0</v>
      </c>
      <c r="S10">
        <v>0</v>
      </c>
      <c r="T10" t="s">
        <v>109</v>
      </c>
      <c r="V10">
        <v>1252</v>
      </c>
      <c r="W10">
        <v>0</v>
      </c>
      <c r="X10">
        <v>106.4</v>
      </c>
      <c r="Y10">
        <v>425.6</v>
      </c>
      <c r="Z10">
        <v>826.4</v>
      </c>
      <c r="AA10">
        <v>745</v>
      </c>
      <c r="AB10">
        <v>319</v>
      </c>
      <c r="AC10">
        <v>7.8</v>
      </c>
      <c r="AD10">
        <v>0.8</v>
      </c>
      <c r="AE10">
        <v>2046.6</v>
      </c>
      <c r="AF10">
        <v>17.2</v>
      </c>
      <c r="AG10" s="2">
        <f>IFERROR((Z10-AA10+AF10*D10)/X10,"NA")</f>
        <v>19.952715827067664</v>
      </c>
      <c r="AH10" s="2">
        <f t="shared" si="0"/>
        <v>-4.7284172932336332E-2</v>
      </c>
      <c r="AI10" s="2">
        <f>IF(AF10="","",AH10)</f>
        <v>-4.7284172932336332E-2</v>
      </c>
    </row>
    <row r="11" spans="1:35" x14ac:dyDescent="0.35">
      <c r="A11">
        <v>434721</v>
      </c>
      <c r="B11" t="s">
        <v>204</v>
      </c>
      <c r="C11" t="s">
        <v>106</v>
      </c>
      <c r="D11">
        <v>134.85559000000001</v>
      </c>
      <c r="E11">
        <v>313</v>
      </c>
      <c r="F11">
        <v>0</v>
      </c>
      <c r="G11">
        <v>0</v>
      </c>
      <c r="H11">
        <v>145</v>
      </c>
      <c r="J11">
        <v>0</v>
      </c>
      <c r="K11" t="s">
        <v>205</v>
      </c>
      <c r="L11">
        <v>339</v>
      </c>
      <c r="M11">
        <v>22.6</v>
      </c>
      <c r="N11">
        <v>2.8290000000000002</v>
      </c>
      <c r="O11" t="s">
        <v>206</v>
      </c>
      <c r="P11">
        <v>537</v>
      </c>
      <c r="Q11">
        <v>35.799999999999997</v>
      </c>
      <c r="R11">
        <v>819</v>
      </c>
      <c r="S11">
        <v>54.6</v>
      </c>
      <c r="T11" t="s">
        <v>207</v>
      </c>
      <c r="U11" t="s">
        <v>208</v>
      </c>
      <c r="V11">
        <v>313</v>
      </c>
      <c r="W11">
        <v>0.52513966480446905</v>
      </c>
      <c r="X11">
        <v>34.468156424580997</v>
      </c>
      <c r="Y11">
        <v>137.87262569832399</v>
      </c>
      <c r="Z11">
        <v>175.12737430167499</v>
      </c>
      <c r="AA11">
        <v>241</v>
      </c>
      <c r="AB11">
        <v>103</v>
      </c>
      <c r="AC11">
        <v>5.0999999999999996</v>
      </c>
      <c r="AD11">
        <v>-1.9</v>
      </c>
      <c r="AE11">
        <v>755.23575418994403</v>
      </c>
      <c r="AF11">
        <v>5.6</v>
      </c>
      <c r="AG11" s="2">
        <f>IFERROR((Z11-AA11+AF11*D11)/X11,"NA")</f>
        <v>19.998710398392145</v>
      </c>
      <c r="AH11" s="2">
        <f t="shared" si="0"/>
        <v>-1.2896016078549621E-3</v>
      </c>
      <c r="AI11" s="2">
        <f>IF(AF11="","",AH11)</f>
        <v>-1.2896016078549621E-3</v>
      </c>
    </row>
    <row r="12" spans="1:35" x14ac:dyDescent="0.35">
      <c r="A12">
        <v>5718540</v>
      </c>
      <c r="B12" t="s">
        <v>220</v>
      </c>
      <c r="C12" t="s">
        <v>106</v>
      </c>
      <c r="D12">
        <v>138.85713999999999</v>
      </c>
      <c r="E12">
        <v>231</v>
      </c>
      <c r="F12">
        <v>0</v>
      </c>
      <c r="G12">
        <v>812</v>
      </c>
      <c r="H12">
        <v>588</v>
      </c>
      <c r="I12" s="1">
        <v>45668</v>
      </c>
      <c r="J12">
        <v>1135</v>
      </c>
      <c r="K12" t="s">
        <v>221</v>
      </c>
      <c r="L12">
        <v>2212</v>
      </c>
      <c r="M12">
        <v>147.5</v>
      </c>
      <c r="N12">
        <v>18.341000000000001</v>
      </c>
      <c r="O12" t="s">
        <v>222</v>
      </c>
      <c r="P12">
        <v>4.2030000000000003</v>
      </c>
      <c r="Q12">
        <v>280.2</v>
      </c>
      <c r="R12">
        <v>2.3580000000000001</v>
      </c>
      <c r="S12">
        <v>157.19999999999999</v>
      </c>
      <c r="T12" t="s">
        <v>223</v>
      </c>
      <c r="U12" t="s">
        <v>224</v>
      </c>
      <c r="V12">
        <v>1366</v>
      </c>
      <c r="W12">
        <v>0.43897216274089901</v>
      </c>
      <c r="X12">
        <v>82.751605995717298</v>
      </c>
      <c r="Y12">
        <v>331.00642398286902</v>
      </c>
      <c r="Z12">
        <v>1846.99357601713</v>
      </c>
      <c r="AA12">
        <v>579</v>
      </c>
      <c r="AB12">
        <v>248</v>
      </c>
      <c r="AC12">
        <v>22.3</v>
      </c>
      <c r="AD12">
        <v>15.3</v>
      </c>
      <c r="AE12">
        <v>387.03854389721602</v>
      </c>
      <c r="AF12">
        <v>2.8</v>
      </c>
      <c r="AG12" s="2">
        <f>IFERROR((Z12-AA12+AF12*D12)/X12,"NA")</f>
        <v>20.02128596879286</v>
      </c>
      <c r="AH12" s="2">
        <f t="shared" si="0"/>
        <v>2.1285968792859933E-2</v>
      </c>
      <c r="AI12" s="2">
        <f>IF(AF12="","",AH12)</f>
        <v>2.1285968792859933E-2</v>
      </c>
    </row>
    <row r="13" spans="1:35" x14ac:dyDescent="0.35">
      <c r="A13">
        <v>432211</v>
      </c>
      <c r="B13" t="s">
        <v>164</v>
      </c>
      <c r="C13" t="s">
        <v>33</v>
      </c>
      <c r="D13">
        <v>166.21578</v>
      </c>
      <c r="E13">
        <v>993</v>
      </c>
      <c r="F13">
        <v>0</v>
      </c>
      <c r="G13">
        <v>0</v>
      </c>
      <c r="H13">
        <v>0</v>
      </c>
      <c r="I13" s="1">
        <v>45665</v>
      </c>
      <c r="J13">
        <v>851</v>
      </c>
      <c r="K13" t="s">
        <v>165</v>
      </c>
      <c r="L13">
        <v>494</v>
      </c>
      <c r="M13">
        <v>32.9</v>
      </c>
      <c r="N13">
        <v>2.5310000000000001</v>
      </c>
      <c r="O13" t="s">
        <v>166</v>
      </c>
      <c r="P13">
        <v>620</v>
      </c>
      <c r="Q13">
        <v>41.3</v>
      </c>
      <c r="R13">
        <v>1.014</v>
      </c>
      <c r="S13">
        <v>67.599999999999994</v>
      </c>
      <c r="T13" t="s">
        <v>167</v>
      </c>
      <c r="U13" t="s">
        <v>168</v>
      </c>
      <c r="V13">
        <v>993</v>
      </c>
      <c r="W13">
        <v>0.636803874092009</v>
      </c>
      <c r="X13">
        <v>53.850847457627097</v>
      </c>
      <c r="Y13">
        <v>215.40338983050799</v>
      </c>
      <c r="Z13">
        <v>777.59661016949099</v>
      </c>
      <c r="AA13">
        <v>377</v>
      </c>
      <c r="AB13">
        <v>162</v>
      </c>
      <c r="AC13">
        <v>14.4</v>
      </c>
      <c r="AD13">
        <v>7.4</v>
      </c>
      <c r="AE13">
        <v>676.42033898304999</v>
      </c>
      <c r="AF13">
        <v>4.0999999999999996</v>
      </c>
      <c r="AG13" s="2">
        <f>IFERROR((Z13-AA13+AF13*D13)/X13,"NA")</f>
        <v>20.094044184187332</v>
      </c>
      <c r="AH13" s="2">
        <f t="shared" si="0"/>
        <v>9.4044184187332291E-2</v>
      </c>
      <c r="AI13" s="2">
        <f>IF(AF13="","",AH13)</f>
        <v>9.4044184187332291E-2</v>
      </c>
    </row>
    <row r="14" spans="1:35" x14ac:dyDescent="0.35">
      <c r="A14">
        <v>453241</v>
      </c>
      <c r="B14" t="s">
        <v>216</v>
      </c>
      <c r="C14" t="s">
        <v>106</v>
      </c>
      <c r="D14">
        <v>113.63273</v>
      </c>
      <c r="E14">
        <v>120</v>
      </c>
      <c r="F14">
        <v>0</v>
      </c>
      <c r="G14">
        <v>0</v>
      </c>
      <c r="H14">
        <v>0</v>
      </c>
      <c r="J14">
        <v>0</v>
      </c>
      <c r="K14" t="s">
        <v>211</v>
      </c>
      <c r="L14">
        <v>56</v>
      </c>
      <c r="M14">
        <v>3.7</v>
      </c>
      <c r="N14">
        <v>438</v>
      </c>
      <c r="O14" t="s">
        <v>147</v>
      </c>
      <c r="Q14">
        <v>0</v>
      </c>
      <c r="S14">
        <v>0</v>
      </c>
      <c r="T14" t="s">
        <v>109</v>
      </c>
      <c r="V14">
        <v>120</v>
      </c>
      <c r="W14">
        <v>0</v>
      </c>
      <c r="X14">
        <v>3.7</v>
      </c>
      <c r="Y14">
        <v>14.8</v>
      </c>
      <c r="Z14">
        <v>105.2</v>
      </c>
      <c r="AA14">
        <v>26</v>
      </c>
      <c r="AB14">
        <v>11</v>
      </c>
      <c r="AC14">
        <v>28.4</v>
      </c>
      <c r="AD14">
        <v>21.4</v>
      </c>
      <c r="AE14">
        <v>0</v>
      </c>
      <c r="AF14">
        <v>0</v>
      </c>
      <c r="AG14" s="2">
        <f>IFERROR((Z14-AA14+AF14*D14)/X14,"NA")</f>
        <v>21.405405405405403</v>
      </c>
      <c r="AH14" s="2">
        <f t="shared" si="0"/>
        <v>1.4054054054054035</v>
      </c>
      <c r="AI14" s="2">
        <f>IF(AF14="","",AH14)</f>
        <v>1.4054054054054035</v>
      </c>
    </row>
    <row r="15" spans="1:35" x14ac:dyDescent="0.35">
      <c r="A15">
        <v>431610</v>
      </c>
      <c r="B15" t="s">
        <v>156</v>
      </c>
      <c r="C15" t="s">
        <v>106</v>
      </c>
      <c r="D15">
        <v>136.00085999999999</v>
      </c>
      <c r="E15">
        <v>416</v>
      </c>
      <c r="F15">
        <v>0</v>
      </c>
      <c r="G15">
        <v>0</v>
      </c>
      <c r="H15">
        <v>0</v>
      </c>
      <c r="J15">
        <v>0</v>
      </c>
      <c r="K15" t="s">
        <v>157</v>
      </c>
      <c r="L15">
        <v>108</v>
      </c>
      <c r="M15">
        <v>7.2</v>
      </c>
      <c r="N15">
        <v>791</v>
      </c>
      <c r="O15" t="s">
        <v>158</v>
      </c>
      <c r="P15">
        <v>121</v>
      </c>
      <c r="Q15">
        <v>8.1</v>
      </c>
      <c r="R15">
        <v>216</v>
      </c>
      <c r="S15">
        <v>14.4</v>
      </c>
      <c r="T15" t="s">
        <v>159</v>
      </c>
      <c r="U15" t="s">
        <v>160</v>
      </c>
      <c r="V15">
        <v>416</v>
      </c>
      <c r="W15">
        <v>0.77777777777777701</v>
      </c>
      <c r="X15">
        <v>12.8</v>
      </c>
      <c r="Y15">
        <v>51.2</v>
      </c>
      <c r="Z15">
        <v>364.8</v>
      </c>
      <c r="AA15">
        <v>90</v>
      </c>
      <c r="AB15">
        <v>38</v>
      </c>
      <c r="AC15">
        <v>28.5</v>
      </c>
      <c r="AD15">
        <v>21.5</v>
      </c>
      <c r="AE15">
        <v>0</v>
      </c>
      <c r="AF15">
        <v>0</v>
      </c>
      <c r="AG15" s="2">
        <f>IFERROR((Z15-AA15+AF15*D15)/X15,"NA")</f>
        <v>21.46875</v>
      </c>
      <c r="AH15" s="2">
        <f t="shared" si="0"/>
        <v>1.46875</v>
      </c>
      <c r="AI15" s="2">
        <f>IF(AF15="","",AH15)</f>
        <v>1.46875</v>
      </c>
    </row>
    <row r="16" spans="1:35" x14ac:dyDescent="0.35">
      <c r="A16">
        <v>406301</v>
      </c>
      <c r="B16" t="s">
        <v>92</v>
      </c>
      <c r="C16" t="s">
        <v>33</v>
      </c>
      <c r="D16">
        <v>224.39760000000001</v>
      </c>
      <c r="E16">
        <v>647</v>
      </c>
      <c r="F16">
        <v>0</v>
      </c>
      <c r="G16">
        <v>0</v>
      </c>
      <c r="H16">
        <v>86</v>
      </c>
      <c r="J16">
        <v>0</v>
      </c>
      <c r="K16" t="s">
        <v>93</v>
      </c>
      <c r="L16">
        <v>256</v>
      </c>
      <c r="M16">
        <v>17.100000000000001</v>
      </c>
      <c r="N16">
        <v>2.4260000000000002</v>
      </c>
      <c r="O16" t="s">
        <v>94</v>
      </c>
      <c r="P16">
        <v>896</v>
      </c>
      <c r="Q16">
        <v>59.7</v>
      </c>
      <c r="R16">
        <v>778</v>
      </c>
      <c r="S16">
        <v>51.9</v>
      </c>
      <c r="T16" t="s">
        <v>95</v>
      </c>
      <c r="U16" t="s">
        <v>96</v>
      </c>
      <c r="V16">
        <v>647</v>
      </c>
      <c r="W16">
        <v>0.130653266331658</v>
      </c>
      <c r="X16">
        <v>17.100000000000001</v>
      </c>
      <c r="Y16">
        <v>68.400000000000006</v>
      </c>
      <c r="Z16">
        <v>578.6</v>
      </c>
      <c r="AA16">
        <v>120</v>
      </c>
      <c r="AB16">
        <v>51</v>
      </c>
      <c r="AC16">
        <v>33.799999999999997</v>
      </c>
      <c r="AD16">
        <v>26.8</v>
      </c>
      <c r="AE16">
        <v>0</v>
      </c>
      <c r="AF16">
        <v>0</v>
      </c>
      <c r="AG16" s="2">
        <f>IFERROR((Z16-AA16+AF16*D16)/X16,"NA")</f>
        <v>26.818713450292396</v>
      </c>
      <c r="AH16" s="2">
        <f t="shared" si="0"/>
        <v>6.8187134502923961</v>
      </c>
      <c r="AI16" s="2">
        <f>IF(AF16="","",AH16)</f>
        <v>6.8187134502923961</v>
      </c>
    </row>
    <row r="17" spans="1:35" x14ac:dyDescent="0.35">
      <c r="A17">
        <v>432311</v>
      </c>
      <c r="B17" t="s">
        <v>169</v>
      </c>
      <c r="C17" t="s">
        <v>33</v>
      </c>
      <c r="D17">
        <v>166.21038999999999</v>
      </c>
      <c r="E17">
        <v>448</v>
      </c>
      <c r="F17">
        <v>0</v>
      </c>
      <c r="G17">
        <v>0</v>
      </c>
      <c r="H17">
        <v>0</v>
      </c>
      <c r="I17" s="1">
        <v>45665</v>
      </c>
      <c r="J17">
        <v>500</v>
      </c>
      <c r="K17" t="s">
        <v>170</v>
      </c>
      <c r="L17">
        <v>82</v>
      </c>
      <c r="M17">
        <v>5.5</v>
      </c>
      <c r="N17">
        <v>763</v>
      </c>
      <c r="O17" t="s">
        <v>171</v>
      </c>
      <c r="P17">
        <v>169</v>
      </c>
      <c r="Q17">
        <v>11.3</v>
      </c>
      <c r="R17">
        <v>310</v>
      </c>
      <c r="S17">
        <v>20.7</v>
      </c>
      <c r="T17" t="s">
        <v>144</v>
      </c>
      <c r="U17" t="s">
        <v>172</v>
      </c>
      <c r="V17">
        <v>448</v>
      </c>
      <c r="W17">
        <v>0.83185840707964498</v>
      </c>
      <c r="X17">
        <v>10.075221238937999</v>
      </c>
      <c r="Y17">
        <v>40.300884955752203</v>
      </c>
      <c r="Z17">
        <v>407.69911504424698</v>
      </c>
      <c r="AA17">
        <v>71</v>
      </c>
      <c r="AB17">
        <v>30</v>
      </c>
      <c r="AC17">
        <v>40.5</v>
      </c>
      <c r="AD17">
        <v>33.4</v>
      </c>
      <c r="AE17">
        <v>0</v>
      </c>
      <c r="AF17">
        <v>0</v>
      </c>
      <c r="AG17" s="2">
        <f>IFERROR((Z17-AA17+AF17*D17)/X17,"NA")</f>
        <v>33.418533157663688</v>
      </c>
      <c r="AH17" s="2">
        <f t="shared" si="0"/>
        <v>13.418533157663688</v>
      </c>
      <c r="AI17" s="2">
        <f>IF(AF17="","",AH17)</f>
        <v>13.418533157663688</v>
      </c>
    </row>
    <row r="18" spans="1:35" x14ac:dyDescent="0.35">
      <c r="A18">
        <v>400231</v>
      </c>
      <c r="B18" t="s">
        <v>38</v>
      </c>
      <c r="C18" t="s">
        <v>33</v>
      </c>
      <c r="D18">
        <v>160.18779000000001</v>
      </c>
      <c r="E18">
        <v>304</v>
      </c>
      <c r="F18">
        <v>0</v>
      </c>
      <c r="G18">
        <v>0</v>
      </c>
      <c r="H18">
        <v>28</v>
      </c>
      <c r="I18" s="1">
        <v>45667</v>
      </c>
      <c r="J18">
        <v>324</v>
      </c>
      <c r="K18" t="s">
        <v>39</v>
      </c>
      <c r="L18">
        <v>211</v>
      </c>
      <c r="M18">
        <v>14.1</v>
      </c>
      <c r="N18">
        <v>1.226</v>
      </c>
      <c r="O18" t="s">
        <v>40</v>
      </c>
      <c r="P18">
        <v>279</v>
      </c>
      <c r="Q18">
        <v>18.600000000000001</v>
      </c>
      <c r="R18">
        <v>251</v>
      </c>
      <c r="S18">
        <v>16.7</v>
      </c>
      <c r="T18" t="s">
        <v>41</v>
      </c>
      <c r="U18" t="s">
        <v>42</v>
      </c>
      <c r="V18">
        <v>628</v>
      </c>
      <c r="W18">
        <v>0.102150537634408</v>
      </c>
      <c r="X18">
        <v>14.1</v>
      </c>
      <c r="Y18">
        <v>56.4</v>
      </c>
      <c r="Z18">
        <v>571.6</v>
      </c>
      <c r="AA18">
        <v>99</v>
      </c>
      <c r="AB18">
        <v>42</v>
      </c>
      <c r="AC18">
        <v>40.5</v>
      </c>
      <c r="AD18">
        <v>33.5</v>
      </c>
      <c r="AE18">
        <v>0</v>
      </c>
      <c r="AF18">
        <v>0</v>
      </c>
      <c r="AG18" s="2">
        <f>IFERROR((Z18-AA18+AF18*D18)/X18,"NA")</f>
        <v>33.5177304964539</v>
      </c>
      <c r="AH18" s="2">
        <f t="shared" si="0"/>
        <v>13.5177304964539</v>
      </c>
      <c r="AI18" s="2">
        <f>IF(AF18="","",AH18)</f>
        <v>13.5177304964539</v>
      </c>
    </row>
    <row r="19" spans="1:35" x14ac:dyDescent="0.35">
      <c r="A19">
        <v>432911</v>
      </c>
      <c r="B19" t="s">
        <v>184</v>
      </c>
      <c r="C19" t="s">
        <v>33</v>
      </c>
      <c r="D19">
        <v>158.39643000000001</v>
      </c>
      <c r="E19">
        <v>357</v>
      </c>
      <c r="F19">
        <v>0</v>
      </c>
      <c r="G19">
        <v>0</v>
      </c>
      <c r="H19">
        <v>5</v>
      </c>
      <c r="I19" s="1">
        <v>45665</v>
      </c>
      <c r="J19">
        <v>489</v>
      </c>
      <c r="K19" t="s">
        <v>185</v>
      </c>
      <c r="L19">
        <v>119</v>
      </c>
      <c r="M19">
        <v>7.9</v>
      </c>
      <c r="N19">
        <v>3.38</v>
      </c>
      <c r="O19" t="s">
        <v>186</v>
      </c>
      <c r="P19">
        <v>290</v>
      </c>
      <c r="Q19">
        <v>19.3</v>
      </c>
      <c r="R19">
        <v>775</v>
      </c>
      <c r="S19">
        <v>51.7</v>
      </c>
      <c r="T19" t="s">
        <v>187</v>
      </c>
      <c r="U19" t="s">
        <v>155</v>
      </c>
      <c r="V19">
        <v>357</v>
      </c>
      <c r="W19">
        <v>1.67875647668393</v>
      </c>
      <c r="X19">
        <v>7.9</v>
      </c>
      <c r="Y19">
        <v>31.6</v>
      </c>
      <c r="Z19">
        <v>325.39999999999998</v>
      </c>
      <c r="AA19">
        <v>55</v>
      </c>
      <c r="AB19">
        <v>24</v>
      </c>
      <c r="AC19">
        <v>41.2</v>
      </c>
      <c r="AD19">
        <v>34.200000000000003</v>
      </c>
      <c r="AE19">
        <v>0</v>
      </c>
      <c r="AF19">
        <v>0</v>
      </c>
      <c r="AG19" s="2">
        <f>IFERROR((Z19-AA19+AF19*D19)/X19,"NA")</f>
        <v>34.22784810126582</v>
      </c>
      <c r="AH19" s="2">
        <f t="shared" si="0"/>
        <v>14.22784810126582</v>
      </c>
      <c r="AI19" s="2">
        <f>IF(AF19="","",AH19)</f>
        <v>14.22784810126582</v>
      </c>
    </row>
    <row r="20" spans="1:35" x14ac:dyDescent="0.35">
      <c r="A20">
        <v>432421</v>
      </c>
      <c r="B20" t="s">
        <v>173</v>
      </c>
      <c r="C20" t="s">
        <v>33</v>
      </c>
      <c r="D20">
        <v>149.60847000000001</v>
      </c>
      <c r="E20">
        <v>676</v>
      </c>
      <c r="F20">
        <v>0</v>
      </c>
      <c r="G20">
        <v>0</v>
      </c>
      <c r="H20">
        <v>1</v>
      </c>
      <c r="J20">
        <v>0</v>
      </c>
      <c r="K20" t="s">
        <v>174</v>
      </c>
      <c r="L20">
        <v>208</v>
      </c>
      <c r="M20">
        <v>13.9</v>
      </c>
      <c r="N20">
        <v>1.746</v>
      </c>
      <c r="O20" t="s">
        <v>175</v>
      </c>
      <c r="P20">
        <v>314</v>
      </c>
      <c r="Q20">
        <v>20.9</v>
      </c>
      <c r="R20">
        <v>791</v>
      </c>
      <c r="S20">
        <v>52.7</v>
      </c>
      <c r="T20" t="s">
        <v>176</v>
      </c>
      <c r="U20" t="s">
        <v>177</v>
      </c>
      <c r="V20">
        <v>676</v>
      </c>
      <c r="W20">
        <v>1.52153110047846</v>
      </c>
      <c r="X20">
        <v>13.9</v>
      </c>
      <c r="Y20">
        <v>55.6</v>
      </c>
      <c r="Z20">
        <v>620.4</v>
      </c>
      <c r="AA20">
        <v>97</v>
      </c>
      <c r="AB20">
        <v>42</v>
      </c>
      <c r="AC20">
        <v>44.6</v>
      </c>
      <c r="AD20">
        <v>37.700000000000003</v>
      </c>
      <c r="AE20">
        <v>0</v>
      </c>
      <c r="AF20">
        <v>0</v>
      </c>
      <c r="AG20" s="2">
        <f>IFERROR((Z20-AA20+AF20*D20)/X20,"NA")</f>
        <v>37.654676258992801</v>
      </c>
      <c r="AH20" s="2">
        <f t="shared" si="0"/>
        <v>17.654676258992801</v>
      </c>
      <c r="AI20" s="2">
        <f>IF(AF20="","",AH20)</f>
        <v>17.654676258992801</v>
      </c>
    </row>
    <row r="21" spans="1:35" x14ac:dyDescent="0.35">
      <c r="A21">
        <v>5720811</v>
      </c>
      <c r="B21" t="s">
        <v>230</v>
      </c>
      <c r="C21" t="s">
        <v>106</v>
      </c>
      <c r="D21">
        <v>107.09612</v>
      </c>
      <c r="E21">
        <v>172</v>
      </c>
      <c r="F21">
        <v>0</v>
      </c>
      <c r="G21">
        <v>728</v>
      </c>
      <c r="H21">
        <v>224</v>
      </c>
      <c r="I21" s="1">
        <v>45668</v>
      </c>
      <c r="J21">
        <v>904</v>
      </c>
      <c r="K21" t="s">
        <v>231</v>
      </c>
      <c r="L21">
        <v>3081</v>
      </c>
      <c r="M21">
        <v>205.4</v>
      </c>
      <c r="N21">
        <v>15.571</v>
      </c>
      <c r="O21" t="s">
        <v>232</v>
      </c>
      <c r="Q21">
        <v>0</v>
      </c>
      <c r="S21">
        <v>0</v>
      </c>
      <c r="T21" t="s">
        <v>109</v>
      </c>
      <c r="V21">
        <v>1076</v>
      </c>
      <c r="W21">
        <v>0</v>
      </c>
      <c r="X21">
        <v>205.4</v>
      </c>
      <c r="Y21">
        <v>821.6</v>
      </c>
      <c r="Z21">
        <v>982.4</v>
      </c>
      <c r="AA21">
        <v>1438</v>
      </c>
      <c r="AB21">
        <v>616</v>
      </c>
      <c r="AC21">
        <v>4.8</v>
      </c>
      <c r="AD21">
        <v>-2.2000000000000002</v>
      </c>
      <c r="AE21">
        <v>8527.6155843871002</v>
      </c>
      <c r="AF21">
        <v>79.599999999999994</v>
      </c>
      <c r="AG21" s="2">
        <f>IFERROR((Z21-AA21+AF21*D21)/X21,"NA")</f>
        <v>39.285546017526769</v>
      </c>
      <c r="AH21" s="2">
        <f t="shared" si="0"/>
        <v>19.285546017526769</v>
      </c>
      <c r="AI21" s="2">
        <f>IF(AF21="","",AH21)</f>
        <v>19.285546017526769</v>
      </c>
    </row>
    <row r="22" spans="1:35" x14ac:dyDescent="0.35">
      <c r="A22">
        <v>403341</v>
      </c>
      <c r="B22" t="s">
        <v>71</v>
      </c>
      <c r="C22" t="s">
        <v>33</v>
      </c>
      <c r="D22">
        <v>242.11179999999999</v>
      </c>
      <c r="E22">
        <v>933</v>
      </c>
      <c r="F22">
        <v>0</v>
      </c>
      <c r="G22">
        <v>0</v>
      </c>
      <c r="H22">
        <v>24</v>
      </c>
      <c r="I22" s="1">
        <v>45666</v>
      </c>
      <c r="J22">
        <v>487</v>
      </c>
      <c r="K22" t="s">
        <v>72</v>
      </c>
      <c r="L22">
        <v>404</v>
      </c>
      <c r="M22">
        <v>26.9</v>
      </c>
      <c r="N22">
        <v>3.6309999999999998</v>
      </c>
      <c r="O22" t="s">
        <v>73</v>
      </c>
      <c r="P22">
        <v>1.643</v>
      </c>
      <c r="Q22">
        <v>109.5</v>
      </c>
      <c r="R22">
        <v>1.903</v>
      </c>
      <c r="S22">
        <v>126.9</v>
      </c>
      <c r="T22" t="s">
        <v>74</v>
      </c>
      <c r="U22" t="s">
        <v>75</v>
      </c>
      <c r="V22">
        <v>1420</v>
      </c>
      <c r="W22">
        <v>0.158904109589041</v>
      </c>
      <c r="X22">
        <v>26.9</v>
      </c>
      <c r="Y22">
        <v>107.6</v>
      </c>
      <c r="Z22">
        <v>1312.4</v>
      </c>
      <c r="AA22">
        <v>188</v>
      </c>
      <c r="AB22">
        <v>81</v>
      </c>
      <c r="AC22">
        <v>48.8</v>
      </c>
      <c r="AD22">
        <v>41.8</v>
      </c>
      <c r="AE22">
        <v>0</v>
      </c>
      <c r="AF22">
        <v>0</v>
      </c>
      <c r="AG22" s="2">
        <f>IFERROR((Z22-AA22+AF22*D22)/X22,"NA")</f>
        <v>41.799256505576217</v>
      </c>
      <c r="AH22" s="2">
        <f t="shared" si="0"/>
        <v>21.799256505576217</v>
      </c>
      <c r="AI22" s="2">
        <f>IF(AF22="","",AH22)</f>
        <v>21.799256505576217</v>
      </c>
    </row>
    <row r="23" spans="1:35" x14ac:dyDescent="0.35">
      <c r="A23">
        <v>406401</v>
      </c>
      <c r="B23" t="s">
        <v>97</v>
      </c>
      <c r="C23" t="s">
        <v>33</v>
      </c>
      <c r="D23">
        <v>205.74289999999999</v>
      </c>
      <c r="E23">
        <v>585</v>
      </c>
      <c r="F23">
        <v>0</v>
      </c>
      <c r="G23">
        <v>0</v>
      </c>
      <c r="H23">
        <v>147</v>
      </c>
      <c r="I23" s="1">
        <v>45665</v>
      </c>
      <c r="J23">
        <v>431</v>
      </c>
      <c r="K23" t="s">
        <v>98</v>
      </c>
      <c r="L23">
        <v>163</v>
      </c>
      <c r="M23">
        <v>10.9</v>
      </c>
      <c r="N23">
        <v>1.629</v>
      </c>
      <c r="O23" t="s">
        <v>99</v>
      </c>
      <c r="P23">
        <v>407</v>
      </c>
      <c r="Q23">
        <v>27.1</v>
      </c>
      <c r="R23">
        <v>461</v>
      </c>
      <c r="S23">
        <v>30.7</v>
      </c>
      <c r="T23" t="s">
        <v>100</v>
      </c>
      <c r="U23" t="s">
        <v>68</v>
      </c>
      <c r="V23">
        <v>585</v>
      </c>
      <c r="W23">
        <v>0.132841328413284</v>
      </c>
      <c r="X23">
        <v>10.9</v>
      </c>
      <c r="Y23">
        <v>43.6</v>
      </c>
      <c r="Z23">
        <v>541.4</v>
      </c>
      <c r="AA23">
        <v>76</v>
      </c>
      <c r="AB23">
        <v>33</v>
      </c>
      <c r="AC23">
        <v>49.7</v>
      </c>
      <c r="AD23">
        <v>42.7</v>
      </c>
      <c r="AE23">
        <v>0</v>
      </c>
      <c r="AF23">
        <v>0</v>
      </c>
      <c r="AG23" s="2">
        <f>IFERROR((Z23-AA23+AF23*D23)/X23,"NA")</f>
        <v>42.697247706422012</v>
      </c>
      <c r="AH23" s="2">
        <f t="shared" si="0"/>
        <v>22.697247706422012</v>
      </c>
      <c r="AI23" s="2">
        <f>IF(AF23="","",AH23)</f>
        <v>22.697247706422012</v>
      </c>
    </row>
    <row r="24" spans="1:35" x14ac:dyDescent="0.35">
      <c r="A24">
        <v>423301</v>
      </c>
      <c r="B24" t="s">
        <v>118</v>
      </c>
      <c r="C24" t="s">
        <v>33</v>
      </c>
      <c r="D24">
        <v>167.3356</v>
      </c>
      <c r="E24">
        <v>110</v>
      </c>
      <c r="F24">
        <v>0</v>
      </c>
      <c r="G24">
        <v>0</v>
      </c>
      <c r="H24">
        <v>0</v>
      </c>
      <c r="J24">
        <v>0</v>
      </c>
      <c r="K24" t="s">
        <v>119</v>
      </c>
      <c r="L24">
        <v>28</v>
      </c>
      <c r="M24">
        <v>1.9</v>
      </c>
      <c r="N24">
        <v>140</v>
      </c>
      <c r="O24" t="s">
        <v>120</v>
      </c>
      <c r="P24">
        <v>6</v>
      </c>
      <c r="Q24">
        <v>0.4</v>
      </c>
      <c r="R24">
        <v>128</v>
      </c>
      <c r="S24">
        <v>8.5</v>
      </c>
      <c r="T24" t="s">
        <v>121</v>
      </c>
      <c r="U24" t="s">
        <v>122</v>
      </c>
      <c r="V24">
        <v>110</v>
      </c>
      <c r="W24">
        <v>20.25</v>
      </c>
      <c r="X24">
        <v>1.9</v>
      </c>
      <c r="Y24">
        <v>7.6</v>
      </c>
      <c r="Z24">
        <v>102.4</v>
      </c>
      <c r="AA24">
        <v>13</v>
      </c>
      <c r="AB24">
        <v>6</v>
      </c>
      <c r="AC24">
        <v>53.9</v>
      </c>
      <c r="AD24">
        <v>47.1</v>
      </c>
      <c r="AE24">
        <v>0</v>
      </c>
      <c r="AF24">
        <v>0</v>
      </c>
      <c r="AG24" s="2">
        <f>IFERROR((Z24-AA24+AF24*D24)/X24,"NA")</f>
        <v>47.052631578947377</v>
      </c>
      <c r="AH24" s="2">
        <f t="shared" si="0"/>
        <v>27.052631578947377</v>
      </c>
      <c r="AI24" s="2">
        <f>IF(AF24="","",AH24)</f>
        <v>27.052631578947377</v>
      </c>
    </row>
    <row r="25" spans="1:35" x14ac:dyDescent="0.35">
      <c r="A25">
        <v>423321</v>
      </c>
      <c r="B25" t="s">
        <v>123</v>
      </c>
      <c r="C25" t="s">
        <v>33</v>
      </c>
      <c r="D25">
        <v>155.66037</v>
      </c>
      <c r="E25">
        <v>351</v>
      </c>
      <c r="F25">
        <v>0</v>
      </c>
      <c r="G25">
        <v>0</v>
      </c>
      <c r="H25">
        <v>13</v>
      </c>
      <c r="I25" s="1">
        <v>45668</v>
      </c>
      <c r="J25">
        <v>637</v>
      </c>
      <c r="K25" t="s">
        <v>124</v>
      </c>
      <c r="L25">
        <v>251</v>
      </c>
      <c r="M25">
        <v>16.7</v>
      </c>
      <c r="N25">
        <v>2.2309999999999999</v>
      </c>
      <c r="O25" t="s">
        <v>125</v>
      </c>
      <c r="P25">
        <v>196</v>
      </c>
      <c r="Q25">
        <v>13.1</v>
      </c>
      <c r="R25">
        <v>449</v>
      </c>
      <c r="S25">
        <v>29.9</v>
      </c>
      <c r="T25" t="s">
        <v>126</v>
      </c>
      <c r="U25" t="s">
        <v>127</v>
      </c>
      <c r="V25">
        <v>988</v>
      </c>
      <c r="W25">
        <v>1.2824427480916001</v>
      </c>
      <c r="X25">
        <v>16.7</v>
      </c>
      <c r="Y25">
        <v>66.8</v>
      </c>
      <c r="Z25">
        <v>921.2</v>
      </c>
      <c r="AA25">
        <v>117</v>
      </c>
      <c r="AB25">
        <v>50</v>
      </c>
      <c r="AC25">
        <v>55.2</v>
      </c>
      <c r="AD25">
        <v>48.2</v>
      </c>
      <c r="AE25">
        <v>0</v>
      </c>
      <c r="AF25">
        <v>0</v>
      </c>
      <c r="AG25" s="2">
        <f>IFERROR((Z25-AA25+AF25*D25)/X25,"NA")</f>
        <v>48.155688622754496</v>
      </c>
      <c r="AH25" s="2">
        <f t="shared" si="0"/>
        <v>28.155688622754496</v>
      </c>
      <c r="AI25" s="2">
        <f>IF(AF25="","",AH25)</f>
        <v>28.155688622754496</v>
      </c>
    </row>
    <row r="26" spans="1:35" x14ac:dyDescent="0.35">
      <c r="A26">
        <v>423111</v>
      </c>
      <c r="B26" t="s">
        <v>116</v>
      </c>
      <c r="C26" t="s">
        <v>106</v>
      </c>
      <c r="D26">
        <v>155.78171</v>
      </c>
      <c r="E26">
        <v>199</v>
      </c>
      <c r="F26">
        <v>0</v>
      </c>
      <c r="G26">
        <v>0</v>
      </c>
      <c r="H26">
        <v>17</v>
      </c>
      <c r="I26" s="1">
        <v>45668</v>
      </c>
      <c r="J26">
        <v>317</v>
      </c>
      <c r="K26">
        <v>8</v>
      </c>
      <c r="L26">
        <v>120</v>
      </c>
      <c r="M26">
        <v>8</v>
      </c>
      <c r="N26">
        <v>824</v>
      </c>
      <c r="O26" t="s">
        <v>117</v>
      </c>
      <c r="Q26">
        <v>0</v>
      </c>
      <c r="S26">
        <v>0</v>
      </c>
      <c r="T26" t="s">
        <v>109</v>
      </c>
      <c r="V26">
        <v>516</v>
      </c>
      <c r="W26">
        <v>0</v>
      </c>
      <c r="X26">
        <v>8</v>
      </c>
      <c r="Y26">
        <v>32</v>
      </c>
      <c r="Z26">
        <v>484</v>
      </c>
      <c r="AA26">
        <v>56</v>
      </c>
      <c r="AB26">
        <v>24</v>
      </c>
      <c r="AC26">
        <v>60.5</v>
      </c>
      <c r="AD26">
        <v>53.5</v>
      </c>
      <c r="AG26" s="2">
        <f>IFERROR((Z26-AA26+AF26*D26)/X26,"NA")</f>
        <v>53.5</v>
      </c>
      <c r="AH26" s="2">
        <f t="shared" si="0"/>
        <v>33.5</v>
      </c>
      <c r="AI26" s="2" t="str">
        <f>IF(AF26="","",AH26)</f>
        <v/>
      </c>
    </row>
    <row r="27" spans="1:35" x14ac:dyDescent="0.35">
      <c r="A27">
        <v>430731</v>
      </c>
      <c r="B27" t="s">
        <v>151</v>
      </c>
      <c r="C27" t="s">
        <v>33</v>
      </c>
      <c r="D27">
        <v>158.31932</v>
      </c>
      <c r="E27">
        <v>1718</v>
      </c>
      <c r="F27">
        <v>0</v>
      </c>
      <c r="G27">
        <v>0</v>
      </c>
      <c r="H27">
        <v>56</v>
      </c>
      <c r="I27" s="1">
        <v>45664</v>
      </c>
      <c r="J27">
        <v>0</v>
      </c>
      <c r="K27" t="s">
        <v>152</v>
      </c>
      <c r="L27">
        <v>382</v>
      </c>
      <c r="M27">
        <v>25.5</v>
      </c>
      <c r="N27">
        <v>11.894</v>
      </c>
      <c r="O27" t="s">
        <v>153</v>
      </c>
      <c r="P27">
        <v>903</v>
      </c>
      <c r="Q27">
        <v>60.2</v>
      </c>
      <c r="R27">
        <v>2.367</v>
      </c>
      <c r="S27">
        <v>157.80000000000001</v>
      </c>
      <c r="T27" t="s">
        <v>154</v>
      </c>
      <c r="U27" t="s">
        <v>155</v>
      </c>
      <c r="V27">
        <v>1718</v>
      </c>
      <c r="W27">
        <v>1.6212624584717601</v>
      </c>
      <c r="X27">
        <v>25.5</v>
      </c>
      <c r="Y27">
        <v>102</v>
      </c>
      <c r="Z27">
        <v>1616</v>
      </c>
      <c r="AA27">
        <v>178</v>
      </c>
      <c r="AB27">
        <v>76</v>
      </c>
      <c r="AC27">
        <v>63.4</v>
      </c>
      <c r="AD27">
        <v>56.4</v>
      </c>
      <c r="AG27" s="2">
        <f>IFERROR((Z27-AA27+AF27*D27)/X27,"NA")</f>
        <v>56.392156862745097</v>
      </c>
      <c r="AH27" s="2">
        <f t="shared" si="0"/>
        <v>36.392156862745097</v>
      </c>
      <c r="AI27" s="2" t="str">
        <f>IF(AF27="","",AH27)</f>
        <v/>
      </c>
    </row>
    <row r="28" spans="1:35" x14ac:dyDescent="0.35">
      <c r="A28">
        <v>435711</v>
      </c>
      <c r="B28" t="s">
        <v>209</v>
      </c>
      <c r="C28" t="s">
        <v>106</v>
      </c>
      <c r="D28">
        <v>122.40097</v>
      </c>
      <c r="E28">
        <v>177</v>
      </c>
      <c r="F28">
        <v>0</v>
      </c>
      <c r="G28">
        <v>0</v>
      </c>
      <c r="H28">
        <v>1</v>
      </c>
      <c r="J28">
        <v>0</v>
      </c>
      <c r="K28" t="s">
        <v>210</v>
      </c>
      <c r="L28">
        <v>39</v>
      </c>
      <c r="M28">
        <v>2.6</v>
      </c>
      <c r="N28">
        <v>224</v>
      </c>
      <c r="O28" t="s">
        <v>211</v>
      </c>
      <c r="Q28">
        <v>0</v>
      </c>
      <c r="S28">
        <v>0</v>
      </c>
      <c r="T28" t="s">
        <v>109</v>
      </c>
      <c r="V28">
        <v>177</v>
      </c>
      <c r="W28">
        <v>0</v>
      </c>
      <c r="X28">
        <v>2.6</v>
      </c>
      <c r="Y28">
        <v>10.4</v>
      </c>
      <c r="Z28">
        <v>166.6</v>
      </c>
      <c r="AA28">
        <v>18</v>
      </c>
      <c r="AB28">
        <v>8</v>
      </c>
      <c r="AC28">
        <v>64.099999999999994</v>
      </c>
      <c r="AD28">
        <v>57.2</v>
      </c>
      <c r="AG28" s="2">
        <f>IFERROR((Z28-AA28+AF28*D28)/X28,"NA")</f>
        <v>57.153846153846146</v>
      </c>
      <c r="AH28" s="2">
        <f t="shared" si="0"/>
        <v>37.153846153846146</v>
      </c>
      <c r="AI28" s="2" t="str">
        <f>IF(AF28="","",AH28)</f>
        <v/>
      </c>
    </row>
    <row r="29" spans="1:35" x14ac:dyDescent="0.35">
      <c r="A29">
        <v>5718619</v>
      </c>
      <c r="B29" t="s">
        <v>225</v>
      </c>
      <c r="C29" t="s">
        <v>33</v>
      </c>
      <c r="D29">
        <v>160.291</v>
      </c>
      <c r="E29">
        <v>619</v>
      </c>
      <c r="F29">
        <v>0</v>
      </c>
      <c r="G29">
        <v>28</v>
      </c>
      <c r="H29">
        <v>476</v>
      </c>
      <c r="I29" s="1">
        <v>45666</v>
      </c>
      <c r="J29">
        <v>2896</v>
      </c>
      <c r="K29" t="s">
        <v>226</v>
      </c>
      <c r="L29">
        <v>1120</v>
      </c>
      <c r="M29">
        <v>74.7</v>
      </c>
      <c r="N29">
        <v>12.32</v>
      </c>
      <c r="O29" t="s">
        <v>227</v>
      </c>
      <c r="P29">
        <v>5.49</v>
      </c>
      <c r="Q29">
        <v>366</v>
      </c>
      <c r="R29">
        <v>3.6190000000000002</v>
      </c>
      <c r="S29">
        <v>241.3</v>
      </c>
      <c r="T29" t="s">
        <v>228</v>
      </c>
      <c r="U29" t="s">
        <v>229</v>
      </c>
      <c r="V29">
        <v>3515</v>
      </c>
      <c r="W29">
        <v>0.34071038251366098</v>
      </c>
      <c r="X29">
        <v>49.248934426229503</v>
      </c>
      <c r="Y29">
        <v>196.99573770491801</v>
      </c>
      <c r="Z29">
        <v>3346.00426229508</v>
      </c>
      <c r="AA29">
        <v>345</v>
      </c>
      <c r="AB29">
        <v>148</v>
      </c>
      <c r="AC29">
        <v>67.900000000000006</v>
      </c>
      <c r="AD29">
        <v>60.9</v>
      </c>
      <c r="AG29" s="2">
        <f>IFERROR((Z29-AA29+AF29*D29)/X29,"NA")</f>
        <v>60.935415095941131</v>
      </c>
      <c r="AH29" s="2">
        <f t="shared" si="0"/>
        <v>40.935415095941131</v>
      </c>
      <c r="AI29" s="2" t="str">
        <f>IF(AF29="","",AH29)</f>
        <v/>
      </c>
    </row>
    <row r="30" spans="1:35" x14ac:dyDescent="0.35">
      <c r="A30">
        <v>401111</v>
      </c>
      <c r="B30" t="s">
        <v>45</v>
      </c>
      <c r="C30" t="s">
        <v>33</v>
      </c>
      <c r="D30">
        <v>224.45714000000001</v>
      </c>
      <c r="E30">
        <v>671</v>
      </c>
      <c r="F30">
        <v>0</v>
      </c>
      <c r="G30">
        <v>0</v>
      </c>
      <c r="H30">
        <v>481</v>
      </c>
      <c r="I30" s="1">
        <v>45666</v>
      </c>
      <c r="J30">
        <v>687</v>
      </c>
      <c r="K30" t="s">
        <v>46</v>
      </c>
      <c r="L30">
        <v>397</v>
      </c>
      <c r="M30">
        <v>26.5</v>
      </c>
      <c r="N30">
        <v>3.0710000000000002</v>
      </c>
      <c r="O30" t="s">
        <v>47</v>
      </c>
      <c r="P30">
        <v>728</v>
      </c>
      <c r="Q30">
        <v>48.5</v>
      </c>
      <c r="R30">
        <v>451</v>
      </c>
      <c r="S30">
        <v>30.1</v>
      </c>
      <c r="T30" t="s">
        <v>48</v>
      </c>
      <c r="U30" t="s">
        <v>49</v>
      </c>
      <c r="V30">
        <v>1358</v>
      </c>
      <c r="W30">
        <v>0.379381443298969</v>
      </c>
      <c r="X30">
        <v>16.446391752577298</v>
      </c>
      <c r="Y30">
        <v>65.785567010309194</v>
      </c>
      <c r="Z30">
        <v>1292.2144329896901</v>
      </c>
      <c r="AA30">
        <v>115</v>
      </c>
      <c r="AB30">
        <v>49</v>
      </c>
      <c r="AC30">
        <v>78.599999999999994</v>
      </c>
      <c r="AD30">
        <v>71.599999999999994</v>
      </c>
      <c r="AG30" s="2">
        <f>IFERROR((Z30-AA30+AF30*D30)/X30,"NA")</f>
        <v>71.578887983451438</v>
      </c>
      <c r="AH30" s="2">
        <f t="shared" si="0"/>
        <v>51.578887983451438</v>
      </c>
      <c r="AI30" s="2" t="str">
        <f>IF(AF30="","",AH30)</f>
        <v/>
      </c>
    </row>
    <row r="31" spans="1:35" x14ac:dyDescent="0.35">
      <c r="A31">
        <v>401301</v>
      </c>
      <c r="B31" t="s">
        <v>51</v>
      </c>
      <c r="C31" t="s">
        <v>33</v>
      </c>
      <c r="D31">
        <v>160.34482</v>
      </c>
      <c r="E31">
        <v>219</v>
      </c>
      <c r="F31">
        <v>0</v>
      </c>
      <c r="G31">
        <v>0</v>
      </c>
      <c r="H31">
        <v>20</v>
      </c>
      <c r="I31" s="1">
        <v>45667</v>
      </c>
      <c r="J31">
        <v>651</v>
      </c>
      <c r="K31" t="s">
        <v>52</v>
      </c>
      <c r="L31">
        <v>144</v>
      </c>
      <c r="M31">
        <v>9.6</v>
      </c>
      <c r="N31">
        <v>1.0189999999999999</v>
      </c>
      <c r="O31">
        <v>17</v>
      </c>
      <c r="P31">
        <v>374</v>
      </c>
      <c r="Q31">
        <v>24.9</v>
      </c>
      <c r="R31">
        <v>321</v>
      </c>
      <c r="S31">
        <v>21.4</v>
      </c>
      <c r="T31" t="s">
        <v>53</v>
      </c>
      <c r="U31" t="s">
        <v>54</v>
      </c>
      <c r="V31">
        <v>870</v>
      </c>
      <c r="W31">
        <v>0.14056224899598299</v>
      </c>
      <c r="X31">
        <v>9.6</v>
      </c>
      <c r="Y31">
        <v>38.4</v>
      </c>
      <c r="Z31">
        <v>831.6</v>
      </c>
      <c r="AA31">
        <v>67</v>
      </c>
      <c r="AB31">
        <v>29</v>
      </c>
      <c r="AC31">
        <v>86.6</v>
      </c>
      <c r="AD31">
        <v>79.599999999999994</v>
      </c>
      <c r="AG31" s="2">
        <f>IFERROR((Z31-AA31+AF31*D31)/X31,"NA")</f>
        <v>79.645833333333343</v>
      </c>
      <c r="AH31" s="2">
        <f t="shared" si="0"/>
        <v>59.645833333333343</v>
      </c>
      <c r="AI31" s="2" t="str">
        <f>IF(AF31="","",AH31)</f>
        <v/>
      </c>
    </row>
    <row r="32" spans="1:35" x14ac:dyDescent="0.35">
      <c r="A32">
        <v>453243</v>
      </c>
      <c r="B32" t="s">
        <v>216</v>
      </c>
      <c r="C32" t="s">
        <v>106</v>
      </c>
      <c r="D32">
        <v>123.95874000000001</v>
      </c>
      <c r="E32">
        <v>1115</v>
      </c>
      <c r="F32">
        <v>0</v>
      </c>
      <c r="G32">
        <v>0</v>
      </c>
      <c r="H32">
        <v>0</v>
      </c>
      <c r="J32">
        <v>0</v>
      </c>
      <c r="K32" t="s">
        <v>217</v>
      </c>
      <c r="L32">
        <v>175</v>
      </c>
      <c r="M32">
        <v>11.7</v>
      </c>
      <c r="N32">
        <v>1.32</v>
      </c>
      <c r="O32">
        <v>22</v>
      </c>
      <c r="Q32">
        <v>0</v>
      </c>
      <c r="S32">
        <v>0</v>
      </c>
      <c r="T32" t="s">
        <v>109</v>
      </c>
      <c r="V32">
        <v>1115</v>
      </c>
      <c r="W32">
        <v>0</v>
      </c>
      <c r="X32">
        <v>11.7</v>
      </c>
      <c r="Y32">
        <v>46.8</v>
      </c>
      <c r="Z32">
        <v>1068.2</v>
      </c>
      <c r="AA32">
        <v>82</v>
      </c>
      <c r="AB32">
        <v>35</v>
      </c>
      <c r="AC32">
        <v>91.3</v>
      </c>
      <c r="AD32">
        <v>84.3</v>
      </c>
      <c r="AG32" s="2">
        <f>IFERROR((Z32-AA32+AF32*D32)/X32,"NA")</f>
        <v>84.290598290598297</v>
      </c>
      <c r="AH32" s="2">
        <f t="shared" si="0"/>
        <v>64.290598290598297</v>
      </c>
      <c r="AI32" s="2" t="str">
        <f>IF(AF32="","",AH32)</f>
        <v/>
      </c>
    </row>
    <row r="33" spans="1:35" x14ac:dyDescent="0.35">
      <c r="A33">
        <v>434011</v>
      </c>
      <c r="B33" t="s">
        <v>193</v>
      </c>
      <c r="C33" t="s">
        <v>33</v>
      </c>
      <c r="D33">
        <v>158.39017000000001</v>
      </c>
      <c r="E33">
        <v>349</v>
      </c>
      <c r="F33">
        <v>0</v>
      </c>
      <c r="G33">
        <v>0</v>
      </c>
      <c r="H33">
        <v>0</v>
      </c>
      <c r="J33">
        <v>0</v>
      </c>
      <c r="K33" t="s">
        <v>194</v>
      </c>
      <c r="L33">
        <v>84</v>
      </c>
      <c r="M33">
        <v>5.6</v>
      </c>
      <c r="N33">
        <v>1.0820000000000001</v>
      </c>
      <c r="O33">
        <v>18</v>
      </c>
      <c r="P33">
        <v>590</v>
      </c>
      <c r="Q33">
        <v>39.4</v>
      </c>
      <c r="R33">
        <v>342</v>
      </c>
      <c r="S33">
        <v>22.8</v>
      </c>
      <c r="T33" t="s">
        <v>195</v>
      </c>
      <c r="U33" t="s">
        <v>196</v>
      </c>
      <c r="V33">
        <v>349</v>
      </c>
      <c r="W33">
        <v>0.42131979695431399</v>
      </c>
      <c r="X33">
        <v>3.2406091370558299</v>
      </c>
      <c r="Y33">
        <v>12.9624365482233</v>
      </c>
      <c r="Z33">
        <v>336.03756345177601</v>
      </c>
      <c r="AA33">
        <v>23</v>
      </c>
      <c r="AB33">
        <v>10</v>
      </c>
      <c r="AC33">
        <v>103.7</v>
      </c>
      <c r="AD33">
        <v>96.6</v>
      </c>
      <c r="AG33" s="2">
        <f>IFERROR((Z33-AA33+AF33*D33)/X33,"NA")</f>
        <v>96.598370927318328</v>
      </c>
      <c r="AH33" s="2">
        <f t="shared" si="0"/>
        <v>76.598370927318328</v>
      </c>
      <c r="AI33" s="2" t="str">
        <f>IF(AF33="","",AH33)</f>
        <v/>
      </c>
    </row>
    <row r="34" spans="1:35" x14ac:dyDescent="0.35">
      <c r="A34">
        <v>401881</v>
      </c>
      <c r="B34" t="s">
        <v>59</v>
      </c>
      <c r="C34" t="s">
        <v>33</v>
      </c>
      <c r="D34">
        <v>205.58375000000001</v>
      </c>
      <c r="E34">
        <v>370</v>
      </c>
      <c r="F34">
        <v>0</v>
      </c>
      <c r="G34">
        <v>0</v>
      </c>
      <c r="H34">
        <v>5</v>
      </c>
      <c r="J34">
        <v>0</v>
      </c>
      <c r="K34" t="s">
        <v>60</v>
      </c>
      <c r="L34">
        <v>51</v>
      </c>
      <c r="M34">
        <v>3.4</v>
      </c>
      <c r="N34">
        <v>1.905</v>
      </c>
      <c r="O34" t="s">
        <v>61</v>
      </c>
      <c r="P34">
        <v>307</v>
      </c>
      <c r="Q34">
        <v>20.5</v>
      </c>
      <c r="R34">
        <v>362</v>
      </c>
      <c r="S34">
        <v>24.1</v>
      </c>
      <c r="T34" t="s">
        <v>62</v>
      </c>
      <c r="U34" t="s">
        <v>63</v>
      </c>
      <c r="V34">
        <v>370</v>
      </c>
      <c r="W34">
        <v>0.17560975609756099</v>
      </c>
      <c r="X34">
        <v>3.4</v>
      </c>
      <c r="Y34">
        <v>13.6</v>
      </c>
      <c r="Z34">
        <v>356.4</v>
      </c>
      <c r="AA34">
        <v>24</v>
      </c>
      <c r="AB34">
        <v>10</v>
      </c>
      <c r="AC34">
        <v>104.8</v>
      </c>
      <c r="AD34">
        <v>97.8</v>
      </c>
      <c r="AG34" s="2">
        <f>IFERROR((Z34-AA34+AF34*D34)/X34,"NA")</f>
        <v>97.764705882352942</v>
      </c>
      <c r="AH34" s="2">
        <f t="shared" si="0"/>
        <v>77.764705882352942</v>
      </c>
      <c r="AI34" s="2" t="str">
        <f>IF(AF34="","",AH34)</f>
        <v/>
      </c>
    </row>
    <row r="35" spans="1:35" x14ac:dyDescent="0.35">
      <c r="A35">
        <v>400121</v>
      </c>
      <c r="B35" t="s">
        <v>32</v>
      </c>
      <c r="C35" t="s">
        <v>33</v>
      </c>
      <c r="D35">
        <v>196.35136</v>
      </c>
      <c r="E35">
        <v>58</v>
      </c>
      <c r="F35">
        <v>0</v>
      </c>
      <c r="G35">
        <v>0</v>
      </c>
      <c r="H35">
        <v>22</v>
      </c>
      <c r="I35" s="1">
        <v>45667</v>
      </c>
      <c r="J35">
        <v>594</v>
      </c>
      <c r="K35" t="s">
        <v>34</v>
      </c>
      <c r="L35">
        <v>72</v>
      </c>
      <c r="M35">
        <v>4.8</v>
      </c>
      <c r="N35">
        <v>851</v>
      </c>
      <c r="O35" t="s">
        <v>35</v>
      </c>
      <c r="P35">
        <v>144</v>
      </c>
      <c r="Q35">
        <v>9.6</v>
      </c>
      <c r="R35">
        <v>179</v>
      </c>
      <c r="S35">
        <v>11.9</v>
      </c>
      <c r="T35" t="s">
        <v>36</v>
      </c>
      <c r="U35" t="s">
        <v>37</v>
      </c>
      <c r="V35">
        <v>652</v>
      </c>
      <c r="W35">
        <v>0.23958333333333301</v>
      </c>
      <c r="X35">
        <v>5.95</v>
      </c>
      <c r="Y35">
        <v>23.8</v>
      </c>
      <c r="Z35">
        <v>628.20000000000005</v>
      </c>
      <c r="AA35">
        <v>42</v>
      </c>
      <c r="AB35">
        <v>18</v>
      </c>
      <c r="AC35">
        <v>105.6</v>
      </c>
      <c r="AD35">
        <v>98.5</v>
      </c>
      <c r="AG35" s="2">
        <f>IFERROR((Z35-AA35+AF35*D35)/X35,"NA")</f>
        <v>98.52100840336135</v>
      </c>
      <c r="AH35" s="2">
        <f t="shared" si="0"/>
        <v>78.52100840336135</v>
      </c>
      <c r="AI35" s="2" t="str">
        <f>IF(AF35="","",AH35)</f>
        <v/>
      </c>
    </row>
    <row r="36" spans="1:35" x14ac:dyDescent="0.35">
      <c r="A36">
        <v>407411</v>
      </c>
      <c r="B36" t="s">
        <v>105</v>
      </c>
      <c r="C36" t="s">
        <v>106</v>
      </c>
      <c r="D36">
        <v>130.89596</v>
      </c>
      <c r="E36">
        <v>136</v>
      </c>
      <c r="F36">
        <v>0</v>
      </c>
      <c r="G36">
        <v>0</v>
      </c>
      <c r="H36">
        <v>0</v>
      </c>
      <c r="J36">
        <v>0</v>
      </c>
      <c r="K36" t="s">
        <v>107</v>
      </c>
      <c r="L36">
        <v>11</v>
      </c>
      <c r="M36">
        <v>0.7</v>
      </c>
      <c r="N36">
        <v>246</v>
      </c>
      <c r="O36" t="s">
        <v>108</v>
      </c>
      <c r="Q36">
        <v>0</v>
      </c>
      <c r="S36">
        <v>0</v>
      </c>
      <c r="T36" t="s">
        <v>109</v>
      </c>
      <c r="V36">
        <v>136</v>
      </c>
      <c r="W36">
        <v>0</v>
      </c>
      <c r="X36">
        <v>0.7</v>
      </c>
      <c r="Y36">
        <v>2.8</v>
      </c>
      <c r="Z36">
        <v>133.19999999999999</v>
      </c>
      <c r="AA36">
        <v>5</v>
      </c>
      <c r="AB36">
        <v>2</v>
      </c>
      <c r="AC36">
        <v>190.3</v>
      </c>
      <c r="AD36">
        <v>183.1</v>
      </c>
      <c r="AG36" s="2">
        <f>IFERROR((Z36-AA36+AF36*D36)/X36,"NA")</f>
        <v>183.14285714285714</v>
      </c>
      <c r="AH36" s="2">
        <f t="shared" si="0"/>
        <v>163.14285714285714</v>
      </c>
      <c r="AI36" s="2" t="str">
        <f>IF(AF36="","",AH36)</f>
        <v/>
      </c>
    </row>
    <row r="37" spans="1:35" x14ac:dyDescent="0.35">
      <c r="A37">
        <v>430702</v>
      </c>
      <c r="B37" t="s">
        <v>146</v>
      </c>
      <c r="C37" t="s">
        <v>33</v>
      </c>
      <c r="D37">
        <v>158.42696000000001</v>
      </c>
      <c r="E37">
        <v>1744</v>
      </c>
      <c r="F37">
        <v>0</v>
      </c>
      <c r="G37">
        <v>0</v>
      </c>
      <c r="H37">
        <v>350</v>
      </c>
      <c r="J37">
        <v>0</v>
      </c>
      <c r="K37" t="s">
        <v>147</v>
      </c>
      <c r="L37">
        <v>110</v>
      </c>
      <c r="M37">
        <v>7.3</v>
      </c>
      <c r="N37">
        <v>4.9160000000000004</v>
      </c>
      <c r="O37" t="s">
        <v>148</v>
      </c>
      <c r="P37">
        <v>934</v>
      </c>
      <c r="Q37">
        <v>62.3</v>
      </c>
      <c r="R37">
        <v>3.5169999999999999</v>
      </c>
      <c r="S37">
        <v>234.5</v>
      </c>
      <c r="T37" t="s">
        <v>149</v>
      </c>
      <c r="U37" t="s">
        <v>150</v>
      </c>
      <c r="V37">
        <v>1744</v>
      </c>
      <c r="W37">
        <v>2.7640449438202199</v>
      </c>
      <c r="X37">
        <v>7.3</v>
      </c>
      <c r="Y37">
        <v>29.2</v>
      </c>
      <c r="Z37">
        <v>1714.8</v>
      </c>
      <c r="AA37">
        <v>51</v>
      </c>
      <c r="AB37">
        <v>22</v>
      </c>
      <c r="AC37">
        <v>234.9</v>
      </c>
      <c r="AD37">
        <v>227.9</v>
      </c>
      <c r="AG37" s="2">
        <f>IFERROR((Z37-AA37+AF37*D37)/X37,"NA")</f>
        <v>227.91780821917808</v>
      </c>
      <c r="AH37" s="2">
        <f t="shared" si="0"/>
        <v>207.91780821917808</v>
      </c>
      <c r="AI37" s="2" t="str">
        <f>IF(AF37="","",AH37)</f>
        <v/>
      </c>
    </row>
    <row r="38" spans="1:35" x14ac:dyDescent="0.35">
      <c r="A38">
        <v>436701</v>
      </c>
      <c r="B38" t="s">
        <v>212</v>
      </c>
      <c r="C38" t="s">
        <v>33</v>
      </c>
      <c r="D38">
        <v>134.87342000000001</v>
      </c>
      <c r="E38">
        <v>25</v>
      </c>
      <c r="F38">
        <v>0</v>
      </c>
      <c r="G38">
        <v>0</v>
      </c>
      <c r="H38">
        <v>0</v>
      </c>
      <c r="J38">
        <v>0</v>
      </c>
      <c r="K38" t="s">
        <v>89</v>
      </c>
      <c r="L38">
        <v>2</v>
      </c>
      <c r="M38">
        <v>0.1</v>
      </c>
      <c r="N38">
        <v>39</v>
      </c>
      <c r="O38" t="s">
        <v>107</v>
      </c>
      <c r="Q38">
        <v>0</v>
      </c>
      <c r="S38">
        <v>0</v>
      </c>
      <c r="T38" t="s">
        <v>109</v>
      </c>
      <c r="V38">
        <v>25</v>
      </c>
      <c r="W38">
        <v>0</v>
      </c>
      <c r="X38">
        <v>0.1</v>
      </c>
      <c r="Y38">
        <v>0.4</v>
      </c>
      <c r="Z38">
        <v>24.6</v>
      </c>
      <c r="AA38">
        <v>1</v>
      </c>
      <c r="AB38">
        <v>0</v>
      </c>
      <c r="AC38">
        <v>246</v>
      </c>
      <c r="AD38">
        <v>236</v>
      </c>
      <c r="AG38" s="2">
        <f>IFERROR((Z38-AA38+AF38*D38)/X38,"NA")</f>
        <v>236</v>
      </c>
      <c r="AH38" s="2">
        <f t="shared" si="0"/>
        <v>216</v>
      </c>
      <c r="AI38" s="2" t="str">
        <f>IF(AF38="","",AH38)</f>
        <v/>
      </c>
    </row>
    <row r="39" spans="1:35" x14ac:dyDescent="0.35">
      <c r="A39">
        <v>406501</v>
      </c>
      <c r="B39" t="s">
        <v>101</v>
      </c>
      <c r="C39" t="s">
        <v>33</v>
      </c>
      <c r="D39">
        <v>187.00422</v>
      </c>
      <c r="E39">
        <v>52</v>
      </c>
      <c r="F39">
        <v>0</v>
      </c>
      <c r="G39">
        <v>0</v>
      </c>
      <c r="H39">
        <v>0</v>
      </c>
      <c r="J39">
        <v>0</v>
      </c>
      <c r="K39" t="s">
        <v>102</v>
      </c>
      <c r="L39">
        <v>3</v>
      </c>
      <c r="M39">
        <v>0.2</v>
      </c>
      <c r="N39">
        <v>100</v>
      </c>
      <c r="O39" t="s">
        <v>103</v>
      </c>
      <c r="P39">
        <v>11</v>
      </c>
      <c r="Q39">
        <v>0.7</v>
      </c>
      <c r="R39">
        <v>32</v>
      </c>
      <c r="S39">
        <v>2.1</v>
      </c>
      <c r="T39" t="s">
        <v>104</v>
      </c>
      <c r="U39" t="s">
        <v>70</v>
      </c>
      <c r="V39">
        <v>52</v>
      </c>
      <c r="W39">
        <v>2</v>
      </c>
      <c r="X39">
        <v>0.2</v>
      </c>
      <c r="Y39">
        <v>0.8</v>
      </c>
      <c r="Z39">
        <v>51.2</v>
      </c>
      <c r="AA39">
        <v>1</v>
      </c>
      <c r="AB39">
        <v>1</v>
      </c>
      <c r="AC39">
        <v>256</v>
      </c>
      <c r="AD39">
        <v>251</v>
      </c>
      <c r="AG39" s="2">
        <f>IFERROR((Z39-AA39+AF39*D39)/X39,"NA")</f>
        <v>251</v>
      </c>
      <c r="AH39" s="2">
        <f t="shared" si="0"/>
        <v>231</v>
      </c>
      <c r="AI39" s="2" t="str">
        <f>IF(AF39="","",AH39)</f>
        <v/>
      </c>
    </row>
    <row r="40" spans="1:35" x14ac:dyDescent="0.35">
      <c r="A40">
        <v>438801</v>
      </c>
      <c r="B40" t="s">
        <v>213</v>
      </c>
      <c r="C40" t="s">
        <v>106</v>
      </c>
      <c r="D40">
        <v>138.83391</v>
      </c>
      <c r="E40">
        <v>58</v>
      </c>
      <c r="F40">
        <v>0</v>
      </c>
      <c r="G40">
        <v>140</v>
      </c>
      <c r="H40">
        <v>2</v>
      </c>
      <c r="J40">
        <v>0</v>
      </c>
      <c r="K40" t="s">
        <v>211</v>
      </c>
      <c r="L40">
        <v>56</v>
      </c>
      <c r="M40">
        <v>3.7</v>
      </c>
      <c r="N40">
        <v>417</v>
      </c>
      <c r="O40">
        <v>7</v>
      </c>
      <c r="P40">
        <v>127</v>
      </c>
      <c r="Q40">
        <v>8.5</v>
      </c>
      <c r="R40">
        <v>19</v>
      </c>
      <c r="S40">
        <v>1.3</v>
      </c>
      <c r="T40" t="s">
        <v>214</v>
      </c>
      <c r="U40" t="s">
        <v>215</v>
      </c>
      <c r="V40">
        <v>58</v>
      </c>
      <c r="W40">
        <v>0.84705882352941098</v>
      </c>
      <c r="X40">
        <v>0.56588235294117595</v>
      </c>
      <c r="Y40">
        <v>2.2635294117646998</v>
      </c>
      <c r="Z40">
        <v>195.73647058823499</v>
      </c>
      <c r="AA40">
        <v>4</v>
      </c>
      <c r="AB40">
        <v>2</v>
      </c>
      <c r="AC40">
        <v>345.9</v>
      </c>
      <c r="AD40">
        <v>338.8</v>
      </c>
      <c r="AG40" s="2">
        <f>IFERROR((Z40-AA40+AF40*D40)/X40,"NA")</f>
        <v>338.82744282744261</v>
      </c>
      <c r="AH40" s="2">
        <f t="shared" si="0"/>
        <v>318.82744282744261</v>
      </c>
      <c r="AI40" s="2" t="str">
        <f>IF(AF40="","",AH40)</f>
        <v/>
      </c>
    </row>
    <row r="41" spans="1:35" x14ac:dyDescent="0.35">
      <c r="A41">
        <v>425351</v>
      </c>
      <c r="B41" t="s">
        <v>130</v>
      </c>
      <c r="C41" t="s">
        <v>33</v>
      </c>
      <c r="D41">
        <v>192.67272</v>
      </c>
      <c r="E41">
        <v>87</v>
      </c>
      <c r="F41">
        <v>0</v>
      </c>
      <c r="G41">
        <v>0</v>
      </c>
      <c r="H41">
        <v>0</v>
      </c>
      <c r="I41" s="1">
        <v>45668</v>
      </c>
      <c r="J41">
        <v>401</v>
      </c>
      <c r="K41" t="s">
        <v>131</v>
      </c>
      <c r="L41">
        <v>42</v>
      </c>
      <c r="M41">
        <v>2.8</v>
      </c>
      <c r="N41">
        <v>258</v>
      </c>
      <c r="O41" t="s">
        <v>50</v>
      </c>
      <c r="P41">
        <v>40</v>
      </c>
      <c r="Q41">
        <v>2.7</v>
      </c>
      <c r="R41">
        <v>17</v>
      </c>
      <c r="S41">
        <v>1.1000000000000001</v>
      </c>
      <c r="T41" t="s">
        <v>132</v>
      </c>
      <c r="U41" t="s">
        <v>133</v>
      </c>
      <c r="V41">
        <v>488</v>
      </c>
      <c r="W41">
        <v>0.592592592592592</v>
      </c>
      <c r="X41">
        <v>1.1407407407407399</v>
      </c>
      <c r="Y41">
        <v>4.5629629629629598</v>
      </c>
      <c r="Z41">
        <v>483.43703703703699</v>
      </c>
      <c r="AA41">
        <v>8</v>
      </c>
      <c r="AB41">
        <v>3</v>
      </c>
      <c r="AC41">
        <v>423.8</v>
      </c>
      <c r="AD41">
        <v>416.8</v>
      </c>
      <c r="AG41" s="2">
        <f>IFERROR((Z41-AA41+AF41*D41)/X41,"NA")</f>
        <v>416.77922077922102</v>
      </c>
      <c r="AH41" s="2">
        <f t="shared" si="0"/>
        <v>396.77922077922102</v>
      </c>
      <c r="AI41" s="2" t="str">
        <f>IF(AF41="","",AH41)</f>
        <v/>
      </c>
    </row>
    <row r="42" spans="1:35" x14ac:dyDescent="0.35">
      <c r="A42">
        <v>433701</v>
      </c>
      <c r="B42" t="s">
        <v>188</v>
      </c>
      <c r="C42" t="s">
        <v>106</v>
      </c>
      <c r="D42">
        <v>133.91913</v>
      </c>
      <c r="E42">
        <v>797</v>
      </c>
      <c r="F42">
        <v>0</v>
      </c>
      <c r="G42">
        <v>0</v>
      </c>
      <c r="H42">
        <v>0</v>
      </c>
      <c r="J42">
        <v>0</v>
      </c>
      <c r="K42" t="s">
        <v>189</v>
      </c>
      <c r="L42">
        <v>18</v>
      </c>
      <c r="M42">
        <v>1.2</v>
      </c>
      <c r="N42">
        <v>408</v>
      </c>
      <c r="O42" t="s">
        <v>190</v>
      </c>
      <c r="P42">
        <v>88</v>
      </c>
      <c r="Q42">
        <v>5.9</v>
      </c>
      <c r="R42">
        <v>77</v>
      </c>
      <c r="S42">
        <v>5.0999999999999996</v>
      </c>
      <c r="T42" t="s">
        <v>191</v>
      </c>
      <c r="U42" t="s">
        <v>192</v>
      </c>
      <c r="V42">
        <v>797</v>
      </c>
      <c r="W42">
        <v>0.13559322033898299</v>
      </c>
      <c r="X42">
        <v>1.2</v>
      </c>
      <c r="Y42">
        <v>4.8</v>
      </c>
      <c r="Z42">
        <v>792.2</v>
      </c>
      <c r="AA42">
        <v>8</v>
      </c>
      <c r="AB42">
        <v>4</v>
      </c>
      <c r="AC42">
        <v>660.2</v>
      </c>
      <c r="AD42">
        <v>653.5</v>
      </c>
      <c r="AG42" s="2">
        <f>IFERROR((Z42-AA42+AF42*D42)/X42,"NA")</f>
        <v>653.50000000000011</v>
      </c>
      <c r="AH42" s="2">
        <f t="shared" si="0"/>
        <v>633.50000000000011</v>
      </c>
      <c r="AI42" s="2" t="str">
        <f>IF(AF42="","",AH42)</f>
        <v/>
      </c>
    </row>
    <row r="43" spans="1:35" x14ac:dyDescent="0.35">
      <c r="A43">
        <v>405121</v>
      </c>
      <c r="B43" t="s">
        <v>83</v>
      </c>
      <c r="C43" t="s">
        <v>33</v>
      </c>
      <c r="D43">
        <v>196.35943</v>
      </c>
      <c r="E43">
        <v>428</v>
      </c>
      <c r="F43">
        <v>0</v>
      </c>
      <c r="G43">
        <v>0</v>
      </c>
      <c r="H43">
        <v>0</v>
      </c>
      <c r="J43">
        <v>0</v>
      </c>
      <c r="K43" t="s">
        <v>84</v>
      </c>
      <c r="L43">
        <v>8</v>
      </c>
      <c r="M43">
        <v>0.5</v>
      </c>
      <c r="N43">
        <v>25</v>
      </c>
      <c r="O43" t="s">
        <v>85</v>
      </c>
      <c r="P43">
        <v>2</v>
      </c>
      <c r="Q43">
        <v>0.1</v>
      </c>
      <c r="R43">
        <v>1</v>
      </c>
      <c r="S43">
        <v>0.1</v>
      </c>
      <c r="T43" t="s">
        <v>86</v>
      </c>
      <c r="U43" t="s">
        <v>87</v>
      </c>
      <c r="V43">
        <v>428</v>
      </c>
      <c r="W43">
        <v>0</v>
      </c>
      <c r="X43">
        <v>0.5</v>
      </c>
      <c r="Y43">
        <v>2</v>
      </c>
      <c r="Z43">
        <v>426</v>
      </c>
      <c r="AA43">
        <v>4</v>
      </c>
      <c r="AB43">
        <v>2</v>
      </c>
      <c r="AC43">
        <v>852</v>
      </c>
      <c r="AD43">
        <v>844</v>
      </c>
      <c r="AG43" s="2">
        <f>IFERROR((Z43-AA43+AF43*D43)/X43,"NA")</f>
        <v>844</v>
      </c>
      <c r="AH43" s="2">
        <f t="shared" si="0"/>
        <v>824</v>
      </c>
      <c r="AI43" s="2" t="str">
        <f>IF(AF43="","",AH43)</f>
        <v/>
      </c>
    </row>
    <row r="44" spans="1:35" x14ac:dyDescent="0.35">
      <c r="A44">
        <v>423611</v>
      </c>
      <c r="B44" t="s">
        <v>128</v>
      </c>
      <c r="C44" t="s">
        <v>106</v>
      </c>
      <c r="D44">
        <v>192.76760999999999</v>
      </c>
      <c r="E44">
        <v>243</v>
      </c>
      <c r="F44">
        <v>0</v>
      </c>
      <c r="G44">
        <v>0</v>
      </c>
      <c r="H44">
        <v>39</v>
      </c>
      <c r="J44">
        <v>0</v>
      </c>
      <c r="K44" t="s">
        <v>102</v>
      </c>
      <c r="L44">
        <v>3</v>
      </c>
      <c r="M44">
        <v>0.2</v>
      </c>
      <c r="N44">
        <v>75</v>
      </c>
      <c r="O44" t="s">
        <v>129</v>
      </c>
      <c r="Q44">
        <v>0</v>
      </c>
      <c r="S44">
        <v>0</v>
      </c>
      <c r="T44" t="s">
        <v>109</v>
      </c>
      <c r="V44">
        <v>243</v>
      </c>
      <c r="W44">
        <v>0</v>
      </c>
      <c r="X44">
        <v>0.2</v>
      </c>
      <c r="Y44">
        <v>0.8</v>
      </c>
      <c r="Z44">
        <v>242.2</v>
      </c>
      <c r="AA44">
        <v>1</v>
      </c>
      <c r="AB44">
        <v>1</v>
      </c>
      <c r="AC44">
        <v>1211</v>
      </c>
      <c r="AD44">
        <v>1206</v>
      </c>
      <c r="AG44" s="2">
        <f>IFERROR((Z44-AA44+AF44*D44)/X44,"NA")</f>
        <v>1205.9999999999998</v>
      </c>
      <c r="AH44" s="2">
        <f t="shared" si="0"/>
        <v>1185.9999999999998</v>
      </c>
      <c r="AI44" s="2" t="str">
        <f>IF(AF44="","",AH44)</f>
        <v/>
      </c>
    </row>
    <row r="45" spans="1:35" x14ac:dyDescent="0.35">
      <c r="A45">
        <v>406002</v>
      </c>
      <c r="B45" t="s">
        <v>88</v>
      </c>
      <c r="C45" t="s">
        <v>33</v>
      </c>
      <c r="D45">
        <v>136.80038999999999</v>
      </c>
      <c r="E45">
        <v>198</v>
      </c>
      <c r="F45">
        <v>0</v>
      </c>
      <c r="G45">
        <v>0</v>
      </c>
      <c r="H45">
        <v>29</v>
      </c>
      <c r="I45" s="1">
        <v>45667</v>
      </c>
      <c r="J45">
        <v>418</v>
      </c>
      <c r="K45" t="s">
        <v>89</v>
      </c>
      <c r="L45">
        <v>2</v>
      </c>
      <c r="M45">
        <v>0.1</v>
      </c>
      <c r="N45">
        <v>811</v>
      </c>
      <c r="O45" t="s">
        <v>90</v>
      </c>
      <c r="P45">
        <v>276</v>
      </c>
      <c r="Q45">
        <v>18.399999999999999</v>
      </c>
      <c r="R45">
        <v>815</v>
      </c>
      <c r="S45">
        <v>54.3</v>
      </c>
      <c r="T45" t="s">
        <v>91</v>
      </c>
      <c r="U45" t="s">
        <v>70</v>
      </c>
      <c r="V45">
        <v>616</v>
      </c>
      <c r="W45">
        <v>1.9510869565217299</v>
      </c>
      <c r="X45">
        <v>0.1</v>
      </c>
      <c r="Y45">
        <v>0.4</v>
      </c>
      <c r="Z45">
        <v>615.6</v>
      </c>
      <c r="AA45">
        <v>1</v>
      </c>
      <c r="AB45">
        <v>0</v>
      </c>
      <c r="AC45">
        <v>6156</v>
      </c>
      <c r="AD45">
        <v>6146</v>
      </c>
      <c r="AG45" s="2">
        <f>IFERROR((Z45-AA45+AF45*D45)/X45,"NA")</f>
        <v>6146</v>
      </c>
      <c r="AH45" s="2">
        <f t="shared" si="0"/>
        <v>6126</v>
      </c>
      <c r="AI45" s="2" t="str">
        <f>IF(AF45="","",AH45)</f>
        <v/>
      </c>
    </row>
    <row r="46" spans="1:35" x14ac:dyDescent="0.35">
      <c r="A46">
        <v>400233</v>
      </c>
      <c r="B46" t="s">
        <v>38</v>
      </c>
      <c r="C46" t="s">
        <v>33</v>
      </c>
      <c r="D46">
        <v>160.28813</v>
      </c>
      <c r="E46">
        <v>0</v>
      </c>
      <c r="F46">
        <v>0</v>
      </c>
      <c r="G46">
        <v>0</v>
      </c>
      <c r="H46">
        <v>0</v>
      </c>
      <c r="J46">
        <v>0</v>
      </c>
      <c r="M46">
        <v>0</v>
      </c>
      <c r="N46">
        <v>352</v>
      </c>
      <c r="O46" t="s">
        <v>43</v>
      </c>
      <c r="Q46">
        <v>0</v>
      </c>
      <c r="R46">
        <v>320</v>
      </c>
      <c r="S46">
        <v>21.3</v>
      </c>
      <c r="V46">
        <v>0</v>
      </c>
      <c r="W46" t="s">
        <v>44</v>
      </c>
      <c r="X46">
        <v>0</v>
      </c>
      <c r="Y46">
        <v>0</v>
      </c>
      <c r="Z46">
        <v>0</v>
      </c>
      <c r="AA46">
        <v>0</v>
      </c>
      <c r="AB46">
        <v>0</v>
      </c>
      <c r="AG46" s="2" t="str">
        <f>IFERROR((Z46-AA46+AF46*D46)/X46,"NA")</f>
        <v>NA</v>
      </c>
      <c r="AH46" s="2" t="str">
        <f t="shared" si="0"/>
        <v>NA</v>
      </c>
      <c r="AI46" s="2" t="str">
        <f>IF(AF46="","",AH46)</f>
        <v/>
      </c>
    </row>
    <row r="47" spans="1:35" x14ac:dyDescent="0.35">
      <c r="A47">
        <v>401113</v>
      </c>
      <c r="B47" t="s">
        <v>45</v>
      </c>
      <c r="C47" t="s">
        <v>33</v>
      </c>
      <c r="D47">
        <v>224.45714000000001</v>
      </c>
      <c r="E47">
        <v>0</v>
      </c>
      <c r="F47">
        <v>0</v>
      </c>
      <c r="G47">
        <v>0</v>
      </c>
      <c r="H47">
        <v>0</v>
      </c>
      <c r="J47">
        <v>0</v>
      </c>
      <c r="M47">
        <v>0</v>
      </c>
      <c r="N47">
        <v>256</v>
      </c>
      <c r="O47" t="s">
        <v>50</v>
      </c>
      <c r="Q47">
        <v>0</v>
      </c>
      <c r="R47">
        <v>224</v>
      </c>
      <c r="S47">
        <v>14.9</v>
      </c>
      <c r="V47">
        <v>0</v>
      </c>
      <c r="W47" t="s">
        <v>44</v>
      </c>
      <c r="X47">
        <v>0</v>
      </c>
      <c r="Y47">
        <v>0</v>
      </c>
      <c r="Z47">
        <v>0</v>
      </c>
      <c r="AA47">
        <v>0</v>
      </c>
      <c r="AB47">
        <v>0</v>
      </c>
      <c r="AG47" s="2" t="str">
        <f>IFERROR((Z47-AA47+AF47*D47)/X47,"NA")</f>
        <v>NA</v>
      </c>
      <c r="AH47" s="2" t="str">
        <f t="shared" si="0"/>
        <v>NA</v>
      </c>
      <c r="AI47" s="2" t="str">
        <f>IF(AF47="","",AH47)</f>
        <v/>
      </c>
    </row>
    <row r="48" spans="1:35" x14ac:dyDescent="0.35">
      <c r="A48">
        <v>401421</v>
      </c>
      <c r="B48" t="s">
        <v>55</v>
      </c>
      <c r="C48" t="s">
        <v>33</v>
      </c>
      <c r="D48">
        <v>137.06227000000001</v>
      </c>
      <c r="E48">
        <v>226</v>
      </c>
      <c r="F48">
        <v>0</v>
      </c>
      <c r="G48">
        <v>0</v>
      </c>
      <c r="H48">
        <v>364</v>
      </c>
      <c r="I48" s="1">
        <v>45666</v>
      </c>
      <c r="J48">
        <v>428</v>
      </c>
      <c r="M48">
        <v>0</v>
      </c>
      <c r="N48">
        <v>85</v>
      </c>
      <c r="O48" t="s">
        <v>56</v>
      </c>
      <c r="P48">
        <v>171</v>
      </c>
      <c r="Q48">
        <v>11.4</v>
      </c>
      <c r="R48">
        <v>364</v>
      </c>
      <c r="S48">
        <v>24.3</v>
      </c>
      <c r="U48" t="s">
        <v>57</v>
      </c>
      <c r="V48">
        <v>654</v>
      </c>
      <c r="W48">
        <v>1.1315789473684199</v>
      </c>
      <c r="X48">
        <v>0</v>
      </c>
      <c r="Y48">
        <v>0</v>
      </c>
      <c r="Z48">
        <v>654</v>
      </c>
      <c r="AA48">
        <v>0</v>
      </c>
      <c r="AB48">
        <v>0</v>
      </c>
      <c r="AC48" t="s">
        <v>44</v>
      </c>
      <c r="AD48" t="s">
        <v>44</v>
      </c>
      <c r="AG48" s="2" t="str">
        <f>IFERROR((Z48-AA48+AF48*D48)/X48,"NA")</f>
        <v>NA</v>
      </c>
      <c r="AH48" s="2" t="str">
        <f t="shared" si="0"/>
        <v>NA</v>
      </c>
      <c r="AI48" s="2" t="str">
        <f>IF(AF48="","",AH48)</f>
        <v/>
      </c>
    </row>
    <row r="49" spans="1:35" x14ac:dyDescent="0.35">
      <c r="A49">
        <v>401423</v>
      </c>
      <c r="B49" t="s">
        <v>55</v>
      </c>
      <c r="C49" t="s">
        <v>33</v>
      </c>
      <c r="D49">
        <v>120.91656</v>
      </c>
      <c r="E49">
        <v>0</v>
      </c>
      <c r="F49">
        <v>0</v>
      </c>
      <c r="G49">
        <v>0</v>
      </c>
      <c r="H49">
        <v>32</v>
      </c>
      <c r="J49">
        <v>0</v>
      </c>
      <c r="M49">
        <v>0</v>
      </c>
      <c r="N49">
        <v>96</v>
      </c>
      <c r="O49" t="s">
        <v>58</v>
      </c>
      <c r="Q49">
        <v>0</v>
      </c>
      <c r="R49">
        <v>288</v>
      </c>
      <c r="S49">
        <v>19.2</v>
      </c>
      <c r="V49">
        <v>0</v>
      </c>
      <c r="W49" t="s">
        <v>44</v>
      </c>
      <c r="X49">
        <v>0</v>
      </c>
      <c r="Y49">
        <v>0</v>
      </c>
      <c r="Z49">
        <v>0</v>
      </c>
      <c r="AA49">
        <v>0</v>
      </c>
      <c r="AB49">
        <v>0</v>
      </c>
      <c r="AG49" s="2" t="str">
        <f>IFERROR((Z49-AA49+AF49*D49)/X49,"NA")</f>
        <v>NA</v>
      </c>
      <c r="AH49" s="2" t="str">
        <f t="shared" si="0"/>
        <v>NA</v>
      </c>
      <c r="AI49" s="2" t="str">
        <f>IF(AF49="","",AH49)</f>
        <v/>
      </c>
    </row>
    <row r="50" spans="1:35" x14ac:dyDescent="0.35">
      <c r="A50">
        <v>402801</v>
      </c>
      <c r="B50" t="s">
        <v>69</v>
      </c>
      <c r="C50" t="s">
        <v>33</v>
      </c>
      <c r="D50">
        <v>224.44443999999999</v>
      </c>
      <c r="E50">
        <v>65</v>
      </c>
      <c r="F50">
        <v>0</v>
      </c>
      <c r="G50">
        <v>0</v>
      </c>
      <c r="H50">
        <v>0</v>
      </c>
      <c r="J50">
        <v>0</v>
      </c>
      <c r="M50">
        <v>0</v>
      </c>
      <c r="N50">
        <v>420</v>
      </c>
      <c r="O50">
        <v>7</v>
      </c>
      <c r="P50">
        <v>131</v>
      </c>
      <c r="Q50">
        <v>8.6999999999999993</v>
      </c>
      <c r="R50">
        <v>381</v>
      </c>
      <c r="S50">
        <v>25.4</v>
      </c>
      <c r="U50" t="s">
        <v>70</v>
      </c>
      <c r="V50">
        <v>65</v>
      </c>
      <c r="W50">
        <v>1.9195402298850499</v>
      </c>
      <c r="X50">
        <v>0</v>
      </c>
      <c r="Y50">
        <v>0</v>
      </c>
      <c r="Z50">
        <v>65</v>
      </c>
      <c r="AA50">
        <v>0</v>
      </c>
      <c r="AB50">
        <v>0</v>
      </c>
      <c r="AC50" t="s">
        <v>44</v>
      </c>
      <c r="AD50" t="s">
        <v>44</v>
      </c>
      <c r="AG50" s="2" t="str">
        <f>IFERROR((Z50-AA50+AF50*D50)/X50,"NA")</f>
        <v>NA</v>
      </c>
      <c r="AH50" s="2" t="str">
        <f t="shared" si="0"/>
        <v>NA</v>
      </c>
      <c r="AI50" s="2" t="str">
        <f>IF(AF50="","",AH50)</f>
        <v/>
      </c>
    </row>
    <row r="51" spans="1:35" x14ac:dyDescent="0.35">
      <c r="A51">
        <v>404903</v>
      </c>
      <c r="B51" t="s">
        <v>81</v>
      </c>
      <c r="C51" t="s">
        <v>33</v>
      </c>
      <c r="D51">
        <v>186.988</v>
      </c>
      <c r="E51">
        <v>87</v>
      </c>
      <c r="F51">
        <v>0</v>
      </c>
      <c r="G51">
        <v>0</v>
      </c>
      <c r="H51">
        <v>0</v>
      </c>
      <c r="J51">
        <v>0</v>
      </c>
      <c r="M51">
        <v>0</v>
      </c>
      <c r="N51">
        <v>65</v>
      </c>
      <c r="O51" t="s">
        <v>82</v>
      </c>
      <c r="Q51">
        <v>0</v>
      </c>
      <c r="R51">
        <v>96</v>
      </c>
      <c r="S51">
        <v>6.4</v>
      </c>
      <c r="V51">
        <v>87</v>
      </c>
      <c r="W51" t="s">
        <v>44</v>
      </c>
      <c r="X51">
        <v>0</v>
      </c>
      <c r="Y51">
        <v>0</v>
      </c>
      <c r="Z51">
        <v>87</v>
      </c>
      <c r="AA51">
        <v>0</v>
      </c>
      <c r="AB51">
        <v>0</v>
      </c>
      <c r="AC51" t="s">
        <v>44</v>
      </c>
      <c r="AD51" t="s">
        <v>44</v>
      </c>
      <c r="AG51" s="2" t="str">
        <f>IFERROR((Z51-AA51+AF51*D51)/X51,"NA")</f>
        <v>NA</v>
      </c>
      <c r="AH51" s="2" t="str">
        <f t="shared" si="0"/>
        <v>NA</v>
      </c>
      <c r="AI51" s="2" t="str">
        <f>IF(AF51="","",AH51)</f>
        <v/>
      </c>
    </row>
    <row r="52" spans="1:35" x14ac:dyDescent="0.35">
      <c r="A52">
        <v>421702</v>
      </c>
      <c r="B52" t="s">
        <v>110</v>
      </c>
      <c r="C52" t="s">
        <v>33</v>
      </c>
      <c r="D52">
        <v>180.00603000000001</v>
      </c>
      <c r="E52">
        <v>629</v>
      </c>
      <c r="F52">
        <v>0</v>
      </c>
      <c r="G52">
        <v>0</v>
      </c>
      <c r="H52">
        <v>0</v>
      </c>
      <c r="J52">
        <v>0</v>
      </c>
      <c r="M52">
        <v>0</v>
      </c>
      <c r="N52">
        <v>952</v>
      </c>
      <c r="O52" t="s">
        <v>111</v>
      </c>
      <c r="Q52">
        <v>0</v>
      </c>
      <c r="S52">
        <v>0</v>
      </c>
      <c r="V52">
        <v>629</v>
      </c>
      <c r="W52">
        <v>0</v>
      </c>
      <c r="X52">
        <v>0</v>
      </c>
      <c r="Y52">
        <v>0</v>
      </c>
      <c r="Z52">
        <v>629</v>
      </c>
      <c r="AA52">
        <v>0</v>
      </c>
      <c r="AB52">
        <v>0</v>
      </c>
      <c r="AC52" t="s">
        <v>44</v>
      </c>
      <c r="AD52" t="s">
        <v>44</v>
      </c>
      <c r="AG52" s="2" t="str">
        <f>IFERROR((Z52-AA52+AF52*D52)/X52,"NA")</f>
        <v>NA</v>
      </c>
      <c r="AH52" s="2" t="str">
        <f t="shared" si="0"/>
        <v>NA</v>
      </c>
      <c r="AI52" s="2" t="str">
        <f>IF(AF52="","",AH52)</f>
        <v/>
      </c>
    </row>
    <row r="53" spans="1:35" x14ac:dyDescent="0.35">
      <c r="A53">
        <v>421802</v>
      </c>
      <c r="B53" t="s">
        <v>112</v>
      </c>
      <c r="C53" t="s">
        <v>33</v>
      </c>
      <c r="D53">
        <v>163.20403999999999</v>
      </c>
      <c r="E53">
        <v>217</v>
      </c>
      <c r="F53">
        <v>0</v>
      </c>
      <c r="G53">
        <v>0</v>
      </c>
      <c r="H53">
        <v>0</v>
      </c>
      <c r="I53" s="1">
        <v>45667</v>
      </c>
      <c r="J53">
        <v>504</v>
      </c>
      <c r="M53">
        <v>0</v>
      </c>
      <c r="N53">
        <v>1.0740000000000001</v>
      </c>
      <c r="O53" t="s">
        <v>113</v>
      </c>
      <c r="Q53">
        <v>0</v>
      </c>
      <c r="S53">
        <v>0</v>
      </c>
      <c r="V53">
        <v>721</v>
      </c>
      <c r="W53">
        <v>0</v>
      </c>
      <c r="X53">
        <v>0</v>
      </c>
      <c r="Y53">
        <v>0</v>
      </c>
      <c r="Z53">
        <v>721</v>
      </c>
      <c r="AA53">
        <v>0</v>
      </c>
      <c r="AB53">
        <v>0</v>
      </c>
      <c r="AC53" t="s">
        <v>44</v>
      </c>
      <c r="AD53" t="s">
        <v>44</v>
      </c>
      <c r="AG53" s="2" t="str">
        <f>IFERROR((Z53-AA53+AF53*D53)/X53,"NA")</f>
        <v>NA</v>
      </c>
      <c r="AH53" s="2" t="str">
        <f t="shared" si="0"/>
        <v>NA</v>
      </c>
      <c r="AI53" s="2" t="str">
        <f>IF(AF53="","",AH53)</f>
        <v/>
      </c>
    </row>
    <row r="54" spans="1:35" x14ac:dyDescent="0.35">
      <c r="A54">
        <v>422002</v>
      </c>
      <c r="B54" t="s">
        <v>114</v>
      </c>
      <c r="C54" t="s">
        <v>33</v>
      </c>
      <c r="D54">
        <v>179.99914999999999</v>
      </c>
      <c r="E54">
        <v>367</v>
      </c>
      <c r="F54">
        <v>0</v>
      </c>
      <c r="G54">
        <v>0</v>
      </c>
      <c r="H54">
        <v>0</v>
      </c>
      <c r="J54">
        <v>0</v>
      </c>
      <c r="M54">
        <v>0</v>
      </c>
      <c r="N54">
        <v>383</v>
      </c>
      <c r="O54" t="s">
        <v>115</v>
      </c>
      <c r="Q54">
        <v>0</v>
      </c>
      <c r="S54">
        <v>0</v>
      </c>
      <c r="V54">
        <v>367</v>
      </c>
      <c r="W54">
        <v>0</v>
      </c>
      <c r="X54">
        <v>0</v>
      </c>
      <c r="Y54">
        <v>0</v>
      </c>
      <c r="Z54">
        <v>367</v>
      </c>
      <c r="AA54">
        <v>0</v>
      </c>
      <c r="AB54">
        <v>0</v>
      </c>
      <c r="AC54" t="s">
        <v>44</v>
      </c>
      <c r="AD54" t="s">
        <v>44</v>
      </c>
      <c r="AG54" s="2" t="str">
        <f>IFERROR((Z54-AA54+AF54*D54)/X54,"NA")</f>
        <v>NA</v>
      </c>
      <c r="AH54" s="2" t="str">
        <f t="shared" si="0"/>
        <v>NA</v>
      </c>
      <c r="AI54" s="2" t="str">
        <f>IF(AF54="","",AH54)</f>
        <v/>
      </c>
    </row>
    <row r="55" spans="1:35" x14ac:dyDescent="0.35">
      <c r="A55">
        <v>430101</v>
      </c>
      <c r="B55" t="s">
        <v>134</v>
      </c>
      <c r="C55" t="s">
        <v>33</v>
      </c>
      <c r="D55">
        <v>187.00568999999999</v>
      </c>
      <c r="E55">
        <v>56</v>
      </c>
      <c r="F55">
        <v>0</v>
      </c>
      <c r="G55">
        <v>0</v>
      </c>
      <c r="H55">
        <v>0</v>
      </c>
      <c r="J55">
        <v>0</v>
      </c>
      <c r="M55">
        <v>0</v>
      </c>
      <c r="N55">
        <v>112</v>
      </c>
      <c r="O55" t="s">
        <v>119</v>
      </c>
      <c r="Q55">
        <v>0</v>
      </c>
      <c r="S55">
        <v>0</v>
      </c>
      <c r="V55">
        <v>56</v>
      </c>
      <c r="W55">
        <v>0</v>
      </c>
      <c r="X55">
        <v>0</v>
      </c>
      <c r="Y55">
        <v>0</v>
      </c>
      <c r="Z55">
        <v>56</v>
      </c>
      <c r="AA55">
        <v>0</v>
      </c>
      <c r="AB55">
        <v>0</v>
      </c>
      <c r="AC55" t="s">
        <v>44</v>
      </c>
      <c r="AD55" t="s">
        <v>44</v>
      </c>
      <c r="AG55" s="2" t="str">
        <f>IFERROR((Z55-AA55+AF55*D55)/X55,"NA")</f>
        <v>NA</v>
      </c>
      <c r="AH55" s="2" t="str">
        <f t="shared" si="0"/>
        <v>NA</v>
      </c>
      <c r="AI55" s="2" t="str">
        <f>IF(AF55="","",AH55)</f>
        <v/>
      </c>
    </row>
    <row r="56" spans="1:35" x14ac:dyDescent="0.35">
      <c r="A56">
        <v>430301</v>
      </c>
      <c r="B56" t="s">
        <v>135</v>
      </c>
      <c r="C56" t="s">
        <v>106</v>
      </c>
      <c r="D56">
        <v>127.17655000000001</v>
      </c>
      <c r="E56">
        <v>277</v>
      </c>
      <c r="F56">
        <v>0</v>
      </c>
      <c r="G56">
        <v>0</v>
      </c>
      <c r="H56">
        <v>0</v>
      </c>
      <c r="J56">
        <v>0</v>
      </c>
      <c r="M56">
        <v>0</v>
      </c>
      <c r="N56">
        <v>3</v>
      </c>
      <c r="O56" t="s">
        <v>89</v>
      </c>
      <c r="Q56">
        <v>0</v>
      </c>
      <c r="S56">
        <v>0</v>
      </c>
      <c r="V56">
        <v>277</v>
      </c>
      <c r="W56">
        <v>0</v>
      </c>
      <c r="X56">
        <v>0</v>
      </c>
      <c r="Y56">
        <v>0</v>
      </c>
      <c r="Z56">
        <v>277</v>
      </c>
      <c r="AA56">
        <v>0</v>
      </c>
      <c r="AB56">
        <v>0</v>
      </c>
      <c r="AC56" t="s">
        <v>44</v>
      </c>
      <c r="AD56" t="s">
        <v>44</v>
      </c>
      <c r="AG56" s="2" t="str">
        <f>IFERROR((Z56-AA56+AF56*D56)/X56,"NA")</f>
        <v>NA</v>
      </c>
      <c r="AH56" s="2" t="str">
        <f t="shared" si="0"/>
        <v>NA</v>
      </c>
      <c r="AI56" s="2" t="str">
        <f>IF(AF56="","",AH56)</f>
        <v/>
      </c>
    </row>
    <row r="57" spans="1:35" x14ac:dyDescent="0.35">
      <c r="A57">
        <v>432501</v>
      </c>
      <c r="B57" t="s">
        <v>178</v>
      </c>
      <c r="C57" t="s">
        <v>33</v>
      </c>
      <c r="D57">
        <v>187.00706</v>
      </c>
      <c r="E57">
        <v>0</v>
      </c>
      <c r="F57">
        <v>0</v>
      </c>
      <c r="G57">
        <v>0</v>
      </c>
      <c r="H57">
        <v>0</v>
      </c>
      <c r="J57">
        <v>0</v>
      </c>
      <c r="M57">
        <v>0</v>
      </c>
      <c r="N57">
        <v>101</v>
      </c>
      <c r="O57" t="s">
        <v>103</v>
      </c>
      <c r="Q57">
        <v>0</v>
      </c>
      <c r="S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G57" s="2" t="str">
        <f>IFERROR((Z57-AA57+AF57*D57)/X57,"NA")</f>
        <v>NA</v>
      </c>
      <c r="AH57" s="2" t="str">
        <f t="shared" si="0"/>
        <v>NA</v>
      </c>
      <c r="AI57" s="2" t="str">
        <f>IF(AF57="","",AH57)</f>
        <v/>
      </c>
    </row>
    <row r="58" spans="1:35" x14ac:dyDescent="0.35">
      <c r="A58">
        <v>434111</v>
      </c>
      <c r="B58" t="s">
        <v>197</v>
      </c>
      <c r="C58" t="s">
        <v>33</v>
      </c>
      <c r="D58">
        <v>158.40635</v>
      </c>
      <c r="E58">
        <v>251</v>
      </c>
      <c r="F58">
        <v>0</v>
      </c>
      <c r="G58">
        <v>392</v>
      </c>
      <c r="H58">
        <v>0</v>
      </c>
      <c r="J58">
        <v>0</v>
      </c>
      <c r="M58">
        <v>0</v>
      </c>
      <c r="N58">
        <v>437</v>
      </c>
      <c r="O58" t="s">
        <v>147</v>
      </c>
      <c r="P58">
        <v>189</v>
      </c>
      <c r="Q58">
        <v>12.6</v>
      </c>
      <c r="R58">
        <v>168</v>
      </c>
      <c r="S58">
        <v>11.2</v>
      </c>
      <c r="U58" t="s">
        <v>198</v>
      </c>
      <c r="V58">
        <v>251</v>
      </c>
      <c r="W58">
        <v>0.11111111111111099</v>
      </c>
      <c r="X58">
        <v>0</v>
      </c>
      <c r="Y58">
        <v>0</v>
      </c>
      <c r="Z58">
        <v>643</v>
      </c>
      <c r="AA58">
        <v>0</v>
      </c>
      <c r="AB58">
        <v>0</v>
      </c>
      <c r="AC58" t="s">
        <v>44</v>
      </c>
      <c r="AD58" t="s">
        <v>44</v>
      </c>
      <c r="AG58" s="2" t="str">
        <f>IFERROR((Z58-AA58+AF58*D58)/X58,"NA")</f>
        <v>NA</v>
      </c>
      <c r="AH58" s="2" t="str">
        <f t="shared" si="0"/>
        <v>NA</v>
      </c>
      <c r="AI58" s="2" t="str">
        <f>IF(AF58="","",AH58)</f>
        <v/>
      </c>
    </row>
    <row r="59" spans="1:35" x14ac:dyDescent="0.35">
      <c r="A59">
        <v>453233</v>
      </c>
      <c r="B59" t="s">
        <v>216</v>
      </c>
      <c r="C59" t="s">
        <v>106</v>
      </c>
      <c r="D59">
        <v>113.63273</v>
      </c>
      <c r="E59">
        <v>0</v>
      </c>
      <c r="F59">
        <v>0</v>
      </c>
      <c r="G59">
        <v>0</v>
      </c>
      <c r="H59">
        <v>0</v>
      </c>
      <c r="J59">
        <v>0</v>
      </c>
      <c r="M59">
        <v>0</v>
      </c>
      <c r="N59">
        <v>1</v>
      </c>
      <c r="O59">
        <v>0</v>
      </c>
      <c r="Q59">
        <v>0</v>
      </c>
      <c r="S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G59" s="2" t="str">
        <f>IFERROR((Z59-AA59+AF59*D59)/X59,"NA")</f>
        <v>NA</v>
      </c>
      <c r="AH59" s="2" t="str">
        <f t="shared" si="0"/>
        <v>NA</v>
      </c>
      <c r="AI59" s="2" t="str">
        <f>IF(AF59="","",AH59)</f>
        <v/>
      </c>
    </row>
    <row r="60" spans="1:35" x14ac:dyDescent="0.35">
      <c r="A60">
        <v>454001</v>
      </c>
      <c r="B60" t="s">
        <v>216</v>
      </c>
      <c r="C60" t="s">
        <v>106</v>
      </c>
      <c r="D60">
        <v>98.904700000000005</v>
      </c>
      <c r="E60">
        <v>0</v>
      </c>
      <c r="F60">
        <v>0</v>
      </c>
      <c r="G60">
        <v>0</v>
      </c>
      <c r="H60">
        <v>0</v>
      </c>
      <c r="J60">
        <v>0</v>
      </c>
      <c r="M60">
        <v>0</v>
      </c>
      <c r="N60">
        <v>155</v>
      </c>
      <c r="O60" t="s">
        <v>210</v>
      </c>
      <c r="P60">
        <v>8</v>
      </c>
      <c r="Q60">
        <v>0.5</v>
      </c>
      <c r="R60">
        <v>5</v>
      </c>
      <c r="S60">
        <v>0.3</v>
      </c>
      <c r="U60" t="s">
        <v>219</v>
      </c>
      <c r="V60">
        <v>0</v>
      </c>
      <c r="W60">
        <v>0.4</v>
      </c>
      <c r="X60">
        <v>0</v>
      </c>
      <c r="Y60">
        <v>0</v>
      </c>
      <c r="Z60">
        <v>0</v>
      </c>
      <c r="AA60">
        <v>0</v>
      </c>
      <c r="AB60">
        <v>0</v>
      </c>
      <c r="AG60" s="2" t="str">
        <f>IFERROR((Z60-AA60+AF60*D60)/X60,"NA")</f>
        <v>NA</v>
      </c>
      <c r="AH60" s="2" t="str">
        <f t="shared" si="0"/>
        <v>NA</v>
      </c>
      <c r="AI60" s="2" t="str">
        <f>IF(AF60="","",AH60)</f>
        <v/>
      </c>
    </row>
    <row r="61" spans="1:35" x14ac:dyDescent="0.35">
      <c r="A61">
        <v>604301</v>
      </c>
      <c r="B61" t="s">
        <v>233</v>
      </c>
      <c r="C61" t="s">
        <v>33</v>
      </c>
      <c r="D61">
        <v>166.21437</v>
      </c>
      <c r="E61">
        <v>215</v>
      </c>
      <c r="F61">
        <v>0</v>
      </c>
      <c r="G61">
        <v>0</v>
      </c>
      <c r="H61">
        <v>1</v>
      </c>
      <c r="J61">
        <v>0</v>
      </c>
      <c r="K61" t="s">
        <v>234</v>
      </c>
      <c r="L61">
        <v>23</v>
      </c>
      <c r="M61">
        <v>1.5</v>
      </c>
      <c r="N61">
        <v>208</v>
      </c>
      <c r="O61" t="s">
        <v>235</v>
      </c>
      <c r="Q61">
        <v>0</v>
      </c>
      <c r="S61">
        <v>0</v>
      </c>
      <c r="T61" t="s">
        <v>109</v>
      </c>
      <c r="V61">
        <v>215</v>
      </c>
      <c r="W61">
        <v>0</v>
      </c>
      <c r="X61">
        <v>1.5</v>
      </c>
      <c r="Y61">
        <v>6</v>
      </c>
      <c r="Z61">
        <v>209</v>
      </c>
      <c r="AA61">
        <v>10</v>
      </c>
      <c r="AB61">
        <v>4</v>
      </c>
      <c r="AC61">
        <v>139.30000000000001</v>
      </c>
      <c r="AD61">
        <v>132.69999999999999</v>
      </c>
    </row>
  </sheetData>
  <autoFilter ref="A2:AI2" xr:uid="{5C5A9B1D-3EC8-436B-8637-CCF3B24B5F9A}">
    <sortState xmlns:xlrd2="http://schemas.microsoft.com/office/spreadsheetml/2017/richdata2" ref="A3:AI61">
      <sortCondition ref="AG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plan_produccion_20250113_202501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Alvez</cp:lastModifiedBy>
  <dcterms:created xsi:type="dcterms:W3CDTF">2025-02-08T20:47:09Z</dcterms:created>
  <dcterms:modified xsi:type="dcterms:W3CDTF">2025-02-09T12:27:31Z</dcterms:modified>
</cp:coreProperties>
</file>