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Escritorio\Bluzard\Magister\TFM\"/>
    </mc:Choice>
  </mc:AlternateContent>
  <xr:revisionPtr revIDLastSave="0" documentId="13_ncr:1_{26DA50C4-604D-430E-969D-B86773A38F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ning semana 1" sheetId="2" r:id="rId1"/>
  </sheets>
  <externalReferences>
    <externalReference r:id="rId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64" i="2" l="1"/>
  <c r="AN64" i="2"/>
  <c r="AM64" i="2"/>
  <c r="AK64" i="2"/>
  <c r="AI64" i="2"/>
  <c r="AH64" i="2"/>
  <c r="AG64" i="2"/>
  <c r="AF64" i="2"/>
  <c r="AD64" i="2"/>
  <c r="AB64" i="2"/>
  <c r="AA64" i="2"/>
  <c r="Z64" i="2"/>
  <c r="Y64" i="2"/>
  <c r="W64" i="2"/>
  <c r="U64" i="2"/>
  <c r="T64" i="2"/>
  <c r="S64" i="2"/>
  <c r="R64" i="2"/>
  <c r="P64" i="2"/>
  <c r="N64" i="2"/>
  <c r="M64" i="2"/>
  <c r="L64" i="2"/>
  <c r="K64" i="2"/>
  <c r="I64" i="2"/>
  <c r="G64" i="2"/>
  <c r="F64" i="2"/>
  <c r="E64" i="2"/>
  <c r="D64" i="2"/>
  <c r="B64" i="2"/>
  <c r="AO63" i="2"/>
  <c r="AM63" i="2"/>
  <c r="AK63" i="2"/>
  <c r="AI63" i="2"/>
  <c r="AH63" i="2"/>
  <c r="AF63" i="2"/>
  <c r="AD63" i="2"/>
  <c r="AB63" i="2"/>
  <c r="AA63" i="2"/>
  <c r="Y63" i="2"/>
  <c r="W63" i="2"/>
  <c r="U63" i="2"/>
  <c r="T63" i="2"/>
  <c r="S63" i="2"/>
  <c r="R63" i="2"/>
  <c r="P63" i="2"/>
  <c r="N63" i="2"/>
  <c r="M63" i="2"/>
  <c r="L63" i="2"/>
  <c r="K63" i="2"/>
  <c r="I63" i="2"/>
  <c r="G63" i="2"/>
  <c r="F63" i="2"/>
  <c r="E63" i="2"/>
  <c r="D63" i="2"/>
  <c r="B63" i="2"/>
  <c r="AO62" i="2"/>
  <c r="AN62" i="2"/>
  <c r="AM62" i="2"/>
  <c r="AK62" i="2"/>
  <c r="AI62" i="2"/>
  <c r="AH62" i="2"/>
  <c r="AF62" i="2"/>
  <c r="AD62" i="2"/>
  <c r="AB62" i="2"/>
  <c r="AA62" i="2"/>
  <c r="Y62" i="2"/>
  <c r="W62" i="2"/>
  <c r="U62" i="2"/>
  <c r="T62" i="2"/>
  <c r="S62" i="2"/>
  <c r="R62" i="2"/>
  <c r="P62" i="2"/>
  <c r="N62" i="2"/>
  <c r="M62" i="2"/>
  <c r="L62" i="2"/>
  <c r="K62" i="2"/>
  <c r="I62" i="2"/>
  <c r="G62" i="2"/>
  <c r="F62" i="2"/>
  <c r="E62" i="2"/>
  <c r="D62" i="2"/>
  <c r="B62" i="2"/>
  <c r="AO61" i="2"/>
  <c r="AN61" i="2"/>
  <c r="AM61" i="2"/>
  <c r="AK61" i="2"/>
  <c r="AI61" i="2"/>
  <c r="AH61" i="2"/>
  <c r="AF61" i="2"/>
  <c r="AD61" i="2"/>
  <c r="AB61" i="2"/>
  <c r="AA61" i="2"/>
  <c r="Y61" i="2"/>
  <c r="W61" i="2"/>
  <c r="U61" i="2"/>
  <c r="T61" i="2"/>
  <c r="S61" i="2"/>
  <c r="R61" i="2"/>
  <c r="P61" i="2"/>
  <c r="N61" i="2"/>
  <c r="M61" i="2"/>
  <c r="L61" i="2"/>
  <c r="K61" i="2"/>
  <c r="I61" i="2"/>
  <c r="G61" i="2"/>
  <c r="F61" i="2"/>
  <c r="E61" i="2"/>
  <c r="D61" i="2"/>
  <c r="B61" i="2"/>
  <c r="AO60" i="2"/>
  <c r="AN60" i="2"/>
  <c r="AM60" i="2"/>
  <c r="AK60" i="2"/>
  <c r="AI60" i="2"/>
  <c r="AH60" i="2"/>
  <c r="AF60" i="2"/>
  <c r="AD60" i="2"/>
  <c r="AB60" i="2"/>
  <c r="AA60" i="2"/>
  <c r="Z60" i="2"/>
  <c r="Y60" i="2"/>
  <c r="W60" i="2"/>
  <c r="U60" i="2"/>
  <c r="T60" i="2"/>
  <c r="S60" i="2"/>
  <c r="R60" i="2"/>
  <c r="P60" i="2"/>
  <c r="N60" i="2"/>
  <c r="M60" i="2"/>
  <c r="L60" i="2"/>
  <c r="K60" i="2"/>
  <c r="I60" i="2"/>
  <c r="G60" i="2"/>
  <c r="F60" i="2"/>
  <c r="E60" i="2"/>
  <c r="D60" i="2"/>
  <c r="B60" i="2"/>
  <c r="AO59" i="2"/>
  <c r="AN59" i="2"/>
  <c r="AM59" i="2"/>
  <c r="AK59" i="2"/>
  <c r="AI59" i="2"/>
  <c r="AH59" i="2"/>
  <c r="AF59" i="2"/>
  <c r="AD59" i="2"/>
  <c r="AB59" i="2"/>
  <c r="AA59" i="2"/>
  <c r="Y59" i="2"/>
  <c r="W59" i="2"/>
  <c r="U59" i="2"/>
  <c r="T59" i="2"/>
  <c r="S59" i="2"/>
  <c r="R59" i="2"/>
  <c r="P59" i="2"/>
  <c r="N59" i="2"/>
  <c r="M59" i="2"/>
  <c r="L59" i="2"/>
  <c r="K59" i="2"/>
  <c r="I59" i="2"/>
  <c r="G59" i="2"/>
  <c r="F59" i="2"/>
  <c r="E59" i="2"/>
  <c r="D59" i="2"/>
  <c r="B59" i="2"/>
  <c r="AO58" i="2"/>
  <c r="AM58" i="2"/>
  <c r="AK58" i="2"/>
  <c r="AI58" i="2"/>
  <c r="AH58" i="2"/>
  <c r="AG58" i="2"/>
  <c r="AF58" i="2"/>
  <c r="AD58" i="2"/>
  <c r="AB58" i="2"/>
  <c r="AA58" i="2"/>
  <c r="Y58" i="2"/>
  <c r="W58" i="2"/>
  <c r="U58" i="2"/>
  <c r="T58" i="2"/>
  <c r="S58" i="2"/>
  <c r="R58" i="2"/>
  <c r="P58" i="2"/>
  <c r="N58" i="2"/>
  <c r="M58" i="2"/>
  <c r="L58" i="2"/>
  <c r="K58" i="2"/>
  <c r="I58" i="2"/>
  <c r="G58" i="2"/>
  <c r="F58" i="2"/>
  <c r="E58" i="2"/>
  <c r="D58" i="2"/>
  <c r="B58" i="2"/>
  <c r="AO57" i="2"/>
  <c r="AN57" i="2"/>
  <c r="AM57" i="2"/>
  <c r="AK57" i="2"/>
  <c r="AI57" i="2"/>
  <c r="AH57" i="2"/>
  <c r="AF57" i="2"/>
  <c r="AD57" i="2"/>
  <c r="AB57" i="2"/>
  <c r="AA57" i="2"/>
  <c r="Y57" i="2"/>
  <c r="W57" i="2"/>
  <c r="U57" i="2"/>
  <c r="T57" i="2"/>
  <c r="S57" i="2"/>
  <c r="R57" i="2"/>
  <c r="P57" i="2"/>
  <c r="N57" i="2"/>
  <c r="M57" i="2"/>
  <c r="L57" i="2"/>
  <c r="K57" i="2"/>
  <c r="I57" i="2"/>
  <c r="G57" i="2"/>
  <c r="F57" i="2"/>
  <c r="E57" i="2"/>
  <c r="D57" i="2"/>
  <c r="B57" i="2"/>
  <c r="AO56" i="2"/>
  <c r="AN56" i="2"/>
  <c r="AM56" i="2"/>
  <c r="AK56" i="2"/>
  <c r="AI56" i="2"/>
  <c r="AH56" i="2"/>
  <c r="AF56" i="2"/>
  <c r="AD56" i="2"/>
  <c r="AB56" i="2"/>
  <c r="AA56" i="2"/>
  <c r="Y56" i="2"/>
  <c r="W56" i="2"/>
  <c r="U56" i="2"/>
  <c r="T56" i="2"/>
  <c r="S56" i="2"/>
  <c r="R56" i="2"/>
  <c r="P56" i="2"/>
  <c r="N56" i="2"/>
  <c r="M56" i="2"/>
  <c r="L56" i="2"/>
  <c r="K56" i="2"/>
  <c r="I56" i="2"/>
  <c r="G56" i="2"/>
  <c r="F56" i="2"/>
  <c r="E56" i="2"/>
  <c r="D56" i="2"/>
  <c r="B56" i="2"/>
  <c r="AO55" i="2"/>
  <c r="AN55" i="2"/>
  <c r="AM55" i="2"/>
  <c r="AK55" i="2"/>
  <c r="AI55" i="2"/>
  <c r="AH55" i="2"/>
  <c r="AF55" i="2"/>
  <c r="AD55" i="2"/>
  <c r="AB55" i="2"/>
  <c r="AA55" i="2"/>
  <c r="Z55" i="2"/>
  <c r="Y55" i="2"/>
  <c r="W55" i="2"/>
  <c r="U55" i="2"/>
  <c r="T55" i="2"/>
  <c r="S55" i="2"/>
  <c r="R55" i="2"/>
  <c r="P55" i="2"/>
  <c r="N55" i="2"/>
  <c r="M55" i="2"/>
  <c r="L55" i="2"/>
  <c r="K55" i="2"/>
  <c r="I55" i="2"/>
  <c r="G55" i="2"/>
  <c r="F55" i="2"/>
  <c r="D55" i="2"/>
  <c r="B55" i="2"/>
  <c r="AO54" i="2"/>
  <c r="AM54" i="2"/>
  <c r="AK54" i="2"/>
  <c r="AI54" i="2"/>
  <c r="AH54" i="2"/>
  <c r="AF54" i="2"/>
  <c r="AD54" i="2"/>
  <c r="AB54" i="2"/>
  <c r="AA54" i="2"/>
  <c r="Y54" i="2"/>
  <c r="W54" i="2"/>
  <c r="U54" i="2"/>
  <c r="T54" i="2"/>
  <c r="S54" i="2"/>
  <c r="R54" i="2"/>
  <c r="P54" i="2"/>
  <c r="N54" i="2"/>
  <c r="M54" i="2"/>
  <c r="K54" i="2"/>
  <c r="I54" i="2"/>
  <c r="G54" i="2"/>
  <c r="F54" i="2"/>
  <c r="E54" i="2"/>
  <c r="D54" i="2"/>
  <c r="B54" i="2"/>
  <c r="AO53" i="2"/>
  <c r="AM53" i="2"/>
  <c r="AK53" i="2"/>
  <c r="AI53" i="2"/>
  <c r="AH53" i="2"/>
  <c r="AF53" i="2"/>
  <c r="AD53" i="2"/>
  <c r="AB53" i="2"/>
  <c r="AA53" i="2"/>
  <c r="Y53" i="2"/>
  <c r="W53" i="2"/>
  <c r="U53" i="2"/>
  <c r="T53" i="2"/>
  <c r="S53" i="2"/>
  <c r="R53" i="2"/>
  <c r="P53" i="2"/>
  <c r="N53" i="2"/>
  <c r="M53" i="2"/>
  <c r="L53" i="2"/>
  <c r="K53" i="2"/>
  <c r="I53" i="2"/>
  <c r="G53" i="2"/>
  <c r="F53" i="2"/>
  <c r="D53" i="2"/>
  <c r="B53" i="2"/>
  <c r="H52" i="2"/>
  <c r="O52" i="2" s="1"/>
  <c r="AL51" i="2"/>
  <c r="AE51" i="2"/>
  <c r="X51" i="2"/>
  <c r="Q51" i="2"/>
  <c r="L51" i="2"/>
  <c r="J51" i="2"/>
  <c r="E51" i="2"/>
  <c r="C51" i="2"/>
  <c r="AO18" i="2"/>
  <c r="AN18" i="2"/>
  <c r="AM18" i="2"/>
  <c r="AK18" i="2"/>
  <c r="AI18" i="2"/>
  <c r="AH18" i="2"/>
  <c r="AG18" i="2"/>
  <c r="AF18" i="2"/>
  <c r="AD18" i="2"/>
  <c r="AB18" i="2"/>
  <c r="AA18" i="2"/>
  <c r="Z18" i="2"/>
  <c r="Y18" i="2"/>
  <c r="W18" i="2"/>
  <c r="U18" i="2"/>
  <c r="T18" i="2"/>
  <c r="S18" i="2"/>
  <c r="R18" i="2"/>
  <c r="P18" i="2"/>
  <c r="N18" i="2"/>
  <c r="M18" i="2"/>
  <c r="L18" i="2"/>
  <c r="K18" i="2"/>
  <c r="I18" i="2"/>
  <c r="G18" i="2"/>
  <c r="F18" i="2"/>
  <c r="E18" i="2"/>
  <c r="D18" i="2"/>
  <c r="B18" i="2"/>
  <c r="AO17" i="2"/>
  <c r="AM17" i="2"/>
  <c r="AK17" i="2"/>
  <c r="AI17" i="2"/>
  <c r="AH17" i="2"/>
  <c r="AG17" i="2"/>
  <c r="AF17" i="2"/>
  <c r="AD17" i="2"/>
  <c r="AB17" i="2"/>
  <c r="AA17" i="2"/>
  <c r="Y17" i="2"/>
  <c r="W17" i="2"/>
  <c r="U17" i="2"/>
  <c r="T17" i="2"/>
  <c r="S17" i="2"/>
  <c r="R17" i="2"/>
  <c r="P17" i="2"/>
  <c r="N17" i="2"/>
  <c r="M17" i="2"/>
  <c r="L17" i="2"/>
  <c r="K17" i="2"/>
  <c r="I17" i="2"/>
  <c r="G17" i="2"/>
  <c r="F17" i="2"/>
  <c r="E17" i="2"/>
  <c r="D17" i="2"/>
  <c r="B17" i="2"/>
  <c r="AO16" i="2"/>
  <c r="AM16" i="2"/>
  <c r="AK16" i="2"/>
  <c r="AI16" i="2"/>
  <c r="AH16" i="2"/>
  <c r="AF16" i="2"/>
  <c r="AD16" i="2"/>
  <c r="AB16" i="2"/>
  <c r="AA16" i="2"/>
  <c r="Y16" i="2"/>
  <c r="W16" i="2"/>
  <c r="U16" i="2"/>
  <c r="T16" i="2"/>
  <c r="S16" i="2"/>
  <c r="R16" i="2"/>
  <c r="P16" i="2"/>
  <c r="N16" i="2"/>
  <c r="M16" i="2"/>
  <c r="L16" i="2"/>
  <c r="K16" i="2"/>
  <c r="I16" i="2"/>
  <c r="G16" i="2"/>
  <c r="F16" i="2"/>
  <c r="E16" i="2"/>
  <c r="D16" i="2"/>
  <c r="B16" i="2"/>
  <c r="AO15" i="2"/>
  <c r="AM15" i="2"/>
  <c r="AK15" i="2"/>
  <c r="AI15" i="2"/>
  <c r="AH15" i="2"/>
  <c r="AF15" i="2"/>
  <c r="AD15" i="2"/>
  <c r="AB15" i="2"/>
  <c r="AA15" i="2"/>
  <c r="Z15" i="2"/>
  <c r="Y15" i="2"/>
  <c r="W15" i="2"/>
  <c r="U15" i="2"/>
  <c r="T15" i="2"/>
  <c r="S15" i="2"/>
  <c r="R15" i="2"/>
  <c r="P15" i="2"/>
  <c r="N15" i="2"/>
  <c r="M15" i="2"/>
  <c r="L15" i="2"/>
  <c r="K15" i="2"/>
  <c r="I15" i="2"/>
  <c r="G15" i="2"/>
  <c r="F15" i="2"/>
  <c r="E15" i="2"/>
  <c r="D15" i="2"/>
  <c r="B15" i="2"/>
  <c r="AO14" i="2"/>
  <c r="AN14" i="2"/>
  <c r="AM14" i="2"/>
  <c r="AK14" i="2"/>
  <c r="AI14" i="2"/>
  <c r="AH14" i="2"/>
  <c r="AF14" i="2"/>
  <c r="AD14" i="2"/>
  <c r="AB14" i="2"/>
  <c r="AA14" i="2"/>
  <c r="Y14" i="2"/>
  <c r="W14" i="2"/>
  <c r="U14" i="2"/>
  <c r="T14" i="2"/>
  <c r="S14" i="2"/>
  <c r="R14" i="2"/>
  <c r="P14" i="2"/>
  <c r="N14" i="2"/>
  <c r="M14" i="2"/>
  <c r="L14" i="2"/>
  <c r="K14" i="2"/>
  <c r="I14" i="2"/>
  <c r="G14" i="2"/>
  <c r="F14" i="2"/>
  <c r="E14" i="2"/>
  <c r="D14" i="2"/>
  <c r="B14" i="2"/>
  <c r="AO13" i="2"/>
  <c r="AN13" i="2"/>
  <c r="AM13" i="2"/>
  <c r="AK13" i="2"/>
  <c r="AI13" i="2"/>
  <c r="AH13" i="2"/>
  <c r="AF13" i="2"/>
  <c r="AD13" i="2"/>
  <c r="AB13" i="2"/>
  <c r="AA13" i="2"/>
  <c r="Y13" i="2"/>
  <c r="W13" i="2"/>
  <c r="U13" i="2"/>
  <c r="T13" i="2"/>
  <c r="S13" i="2"/>
  <c r="R13" i="2"/>
  <c r="P13" i="2"/>
  <c r="N13" i="2"/>
  <c r="M13" i="2"/>
  <c r="L13" i="2"/>
  <c r="K13" i="2"/>
  <c r="I13" i="2"/>
  <c r="G13" i="2"/>
  <c r="F13" i="2"/>
  <c r="E13" i="2"/>
  <c r="D13" i="2"/>
  <c r="B13" i="2"/>
  <c r="AO12" i="2"/>
  <c r="AN12" i="2"/>
  <c r="AM12" i="2"/>
  <c r="AK12" i="2"/>
  <c r="AI12" i="2"/>
  <c r="AH12" i="2"/>
  <c r="AF12" i="2"/>
  <c r="AD12" i="2"/>
  <c r="AB12" i="2"/>
  <c r="AA12" i="2"/>
  <c r="Y12" i="2"/>
  <c r="W12" i="2"/>
  <c r="U12" i="2"/>
  <c r="T12" i="2"/>
  <c r="S12" i="2"/>
  <c r="R12" i="2"/>
  <c r="P12" i="2"/>
  <c r="N12" i="2"/>
  <c r="M12" i="2"/>
  <c r="L12" i="2"/>
  <c r="K12" i="2"/>
  <c r="I12" i="2"/>
  <c r="G12" i="2"/>
  <c r="F12" i="2"/>
  <c r="D12" i="2"/>
  <c r="B12" i="2"/>
  <c r="AO11" i="2"/>
  <c r="AM11" i="2"/>
  <c r="AK11" i="2"/>
  <c r="AI11" i="2"/>
  <c r="AH11" i="2"/>
  <c r="AF11" i="2"/>
  <c r="AD11" i="2"/>
  <c r="AB11" i="2"/>
  <c r="AA11" i="2"/>
  <c r="Y11" i="2"/>
  <c r="W11" i="2"/>
  <c r="U11" i="2"/>
  <c r="T11" i="2"/>
  <c r="S11" i="2"/>
  <c r="R11" i="2"/>
  <c r="P11" i="2"/>
  <c r="N11" i="2"/>
  <c r="M11" i="2"/>
  <c r="L11" i="2"/>
  <c r="K11" i="2"/>
  <c r="I11" i="2"/>
  <c r="G11" i="2"/>
  <c r="F11" i="2"/>
  <c r="D11" i="2"/>
  <c r="B11" i="2"/>
  <c r="AO10" i="2"/>
  <c r="AM10" i="2"/>
  <c r="AK10" i="2"/>
  <c r="AI10" i="2"/>
  <c r="AH10" i="2"/>
  <c r="AF10" i="2"/>
  <c r="AD10" i="2"/>
  <c r="AB10" i="2"/>
  <c r="AA10" i="2"/>
  <c r="Y10" i="2"/>
  <c r="W10" i="2"/>
  <c r="U10" i="2"/>
  <c r="T10" i="2"/>
  <c r="S10" i="2"/>
  <c r="R10" i="2"/>
  <c r="P10" i="2"/>
  <c r="N10" i="2"/>
  <c r="M10" i="2"/>
  <c r="L10" i="2"/>
  <c r="K10" i="2"/>
  <c r="I10" i="2"/>
  <c r="G10" i="2"/>
  <c r="F10" i="2"/>
  <c r="D10" i="2"/>
  <c r="B10" i="2"/>
  <c r="AO9" i="2"/>
  <c r="AN9" i="2"/>
  <c r="AM9" i="2"/>
  <c r="AK9" i="2"/>
  <c r="AI9" i="2"/>
  <c r="AH9" i="2"/>
  <c r="AG9" i="2"/>
  <c r="AF9" i="2"/>
  <c r="AD9" i="2"/>
  <c r="AB9" i="2"/>
  <c r="AA9" i="2"/>
  <c r="Y9" i="2"/>
  <c r="W9" i="2"/>
  <c r="U9" i="2"/>
  <c r="T9" i="2"/>
  <c r="S9" i="2"/>
  <c r="R9" i="2"/>
  <c r="P9" i="2"/>
  <c r="N9" i="2"/>
  <c r="M9" i="2"/>
  <c r="K9" i="2"/>
  <c r="I9" i="2"/>
  <c r="G9" i="2"/>
  <c r="F9" i="2"/>
  <c r="E9" i="2"/>
  <c r="D9" i="2"/>
  <c r="B9" i="2"/>
  <c r="AO8" i="2"/>
  <c r="AN8" i="2"/>
  <c r="AM8" i="2"/>
  <c r="AK8" i="2"/>
  <c r="AI8" i="2"/>
  <c r="AH8" i="2"/>
  <c r="AF8" i="2"/>
  <c r="AD8" i="2"/>
  <c r="AB8" i="2"/>
  <c r="AA8" i="2"/>
  <c r="Y8" i="2"/>
  <c r="W8" i="2"/>
  <c r="U8" i="2"/>
  <c r="T8" i="2"/>
  <c r="R8" i="2"/>
  <c r="P8" i="2"/>
  <c r="N8" i="2"/>
  <c r="M8" i="2"/>
  <c r="L8" i="2"/>
  <c r="K8" i="2"/>
  <c r="I8" i="2"/>
  <c r="G8" i="2"/>
  <c r="F8" i="2"/>
  <c r="E8" i="2"/>
  <c r="D8" i="2"/>
  <c r="B8" i="2"/>
  <c r="AO7" i="2"/>
  <c r="AN7" i="2"/>
  <c r="AM7" i="2"/>
  <c r="AK7" i="2"/>
  <c r="AI7" i="2"/>
  <c r="AH7" i="2"/>
  <c r="AF7" i="2"/>
  <c r="AD7" i="2"/>
  <c r="AB7" i="2"/>
  <c r="AA7" i="2"/>
  <c r="Y7" i="2"/>
  <c r="W7" i="2"/>
  <c r="U7" i="2"/>
  <c r="T7" i="2"/>
  <c r="S7" i="2"/>
  <c r="R7" i="2"/>
  <c r="P7" i="2"/>
  <c r="N7" i="2"/>
  <c r="M7" i="2"/>
  <c r="K7" i="2"/>
  <c r="I7" i="2"/>
  <c r="G7" i="2"/>
  <c r="F7" i="2"/>
  <c r="D7" i="2"/>
  <c r="B7" i="2"/>
  <c r="H6" i="2"/>
  <c r="L5" i="2" s="1"/>
  <c r="AL5" i="2"/>
  <c r="AE5" i="2"/>
  <c r="X5" i="2"/>
  <c r="Q5" i="2"/>
  <c r="J5" i="2"/>
  <c r="E5" i="2"/>
  <c r="C5" i="2"/>
  <c r="AO42" i="2"/>
  <c r="AN42" i="2"/>
  <c r="AM42" i="2"/>
  <c r="AK42" i="2"/>
  <c r="AI42" i="2"/>
  <c r="AH42" i="2"/>
  <c r="AG42" i="2"/>
  <c r="AF42" i="2"/>
  <c r="AD42" i="2"/>
  <c r="AB42" i="2"/>
  <c r="AA42" i="2"/>
  <c r="Z42" i="2"/>
  <c r="Y42" i="2"/>
  <c r="W42" i="2"/>
  <c r="U42" i="2"/>
  <c r="T42" i="2"/>
  <c r="S42" i="2"/>
  <c r="R42" i="2"/>
  <c r="P42" i="2"/>
  <c r="N42" i="2"/>
  <c r="M42" i="2"/>
  <c r="L42" i="2"/>
  <c r="K42" i="2"/>
  <c r="I42" i="2"/>
  <c r="G42" i="2"/>
  <c r="F42" i="2"/>
  <c r="E42" i="2"/>
  <c r="D42" i="2"/>
  <c r="B42" i="2"/>
  <c r="AO41" i="2"/>
  <c r="AM41" i="2"/>
  <c r="AK41" i="2"/>
  <c r="AI41" i="2"/>
  <c r="AH41" i="2"/>
  <c r="AG41" i="2"/>
  <c r="AF41" i="2"/>
  <c r="AD41" i="2"/>
  <c r="AB41" i="2"/>
  <c r="AA41" i="2"/>
  <c r="Y41" i="2"/>
  <c r="W41" i="2"/>
  <c r="U41" i="2"/>
  <c r="T41" i="2"/>
  <c r="S41" i="2"/>
  <c r="R41" i="2"/>
  <c r="P41" i="2"/>
  <c r="N41" i="2"/>
  <c r="M41" i="2"/>
  <c r="L41" i="2"/>
  <c r="K41" i="2"/>
  <c r="I41" i="2"/>
  <c r="G41" i="2"/>
  <c r="F41" i="2"/>
  <c r="E41" i="2"/>
  <c r="D41" i="2"/>
  <c r="B41" i="2"/>
  <c r="AO40" i="2"/>
  <c r="AM40" i="2"/>
  <c r="AK40" i="2"/>
  <c r="AI40" i="2"/>
  <c r="AH40" i="2"/>
  <c r="AG40" i="2"/>
  <c r="AF40" i="2"/>
  <c r="AD40" i="2"/>
  <c r="AB40" i="2"/>
  <c r="AA40" i="2"/>
  <c r="Y40" i="2"/>
  <c r="W40" i="2"/>
  <c r="U40" i="2"/>
  <c r="T40" i="2"/>
  <c r="S40" i="2"/>
  <c r="R40" i="2"/>
  <c r="P40" i="2"/>
  <c r="N40" i="2"/>
  <c r="M40" i="2"/>
  <c r="L40" i="2"/>
  <c r="K40" i="2"/>
  <c r="I40" i="2"/>
  <c r="G40" i="2"/>
  <c r="F40" i="2"/>
  <c r="E40" i="2"/>
  <c r="D40" i="2"/>
  <c r="B40" i="2"/>
  <c r="AO39" i="2"/>
  <c r="AM39" i="2"/>
  <c r="AK39" i="2"/>
  <c r="AI39" i="2"/>
  <c r="AH39" i="2"/>
  <c r="AF39" i="2"/>
  <c r="AD39" i="2"/>
  <c r="AB39" i="2"/>
  <c r="AA39" i="2"/>
  <c r="Y39" i="2"/>
  <c r="W39" i="2"/>
  <c r="U39" i="2"/>
  <c r="T39" i="2"/>
  <c r="S39" i="2"/>
  <c r="R39" i="2"/>
  <c r="P39" i="2"/>
  <c r="N39" i="2"/>
  <c r="M39" i="2"/>
  <c r="L39" i="2"/>
  <c r="K39" i="2"/>
  <c r="I39" i="2"/>
  <c r="G39" i="2"/>
  <c r="F39" i="2"/>
  <c r="E39" i="2"/>
  <c r="D39" i="2"/>
  <c r="B39" i="2"/>
  <c r="AO38" i="2"/>
  <c r="AN38" i="2"/>
  <c r="AM38" i="2"/>
  <c r="AK38" i="2"/>
  <c r="AI38" i="2"/>
  <c r="AH38" i="2"/>
  <c r="AF38" i="2"/>
  <c r="AD38" i="2"/>
  <c r="AB38" i="2"/>
  <c r="AA38" i="2"/>
  <c r="Z38" i="2"/>
  <c r="Y38" i="2"/>
  <c r="W38" i="2"/>
  <c r="U38" i="2"/>
  <c r="T38" i="2"/>
  <c r="S38" i="2"/>
  <c r="R38" i="2"/>
  <c r="P38" i="2"/>
  <c r="N38" i="2"/>
  <c r="M38" i="2"/>
  <c r="L38" i="2"/>
  <c r="K38" i="2"/>
  <c r="I38" i="2"/>
  <c r="G38" i="2"/>
  <c r="F38" i="2"/>
  <c r="E38" i="2"/>
  <c r="D38" i="2"/>
  <c r="B38" i="2"/>
  <c r="AO37" i="2"/>
  <c r="AN37" i="2"/>
  <c r="AM37" i="2"/>
  <c r="AK37" i="2"/>
  <c r="AI37" i="2"/>
  <c r="AH37" i="2"/>
  <c r="AF37" i="2"/>
  <c r="AD37" i="2"/>
  <c r="AB37" i="2"/>
  <c r="AA37" i="2"/>
  <c r="Y37" i="2"/>
  <c r="W37" i="2"/>
  <c r="U37" i="2"/>
  <c r="T37" i="2"/>
  <c r="S37" i="2"/>
  <c r="R37" i="2"/>
  <c r="P37" i="2"/>
  <c r="N37" i="2"/>
  <c r="M37" i="2"/>
  <c r="L37" i="2"/>
  <c r="K37" i="2"/>
  <c r="I37" i="2"/>
  <c r="G37" i="2"/>
  <c r="F37" i="2"/>
  <c r="E37" i="2"/>
  <c r="D37" i="2"/>
  <c r="B37" i="2"/>
  <c r="AO36" i="2"/>
  <c r="AN36" i="2"/>
  <c r="AM36" i="2"/>
  <c r="AK36" i="2"/>
  <c r="AI36" i="2"/>
  <c r="AH36" i="2"/>
  <c r="AF36" i="2"/>
  <c r="AD36" i="2"/>
  <c r="AB36" i="2"/>
  <c r="AA36" i="2"/>
  <c r="Y36" i="2"/>
  <c r="W36" i="2"/>
  <c r="U36" i="2"/>
  <c r="T36" i="2"/>
  <c r="S36" i="2"/>
  <c r="R36" i="2"/>
  <c r="P36" i="2"/>
  <c r="N36" i="2"/>
  <c r="M36" i="2"/>
  <c r="L36" i="2"/>
  <c r="K36" i="2"/>
  <c r="I36" i="2"/>
  <c r="G36" i="2"/>
  <c r="F36" i="2"/>
  <c r="E36" i="2"/>
  <c r="D36" i="2"/>
  <c r="B36" i="2"/>
  <c r="AO35" i="2"/>
  <c r="AM35" i="2"/>
  <c r="AK35" i="2"/>
  <c r="AI35" i="2"/>
  <c r="AH35" i="2"/>
  <c r="AF35" i="2"/>
  <c r="AD35" i="2"/>
  <c r="AB35" i="2"/>
  <c r="AA35" i="2"/>
  <c r="Y35" i="2"/>
  <c r="W35" i="2"/>
  <c r="U35" i="2"/>
  <c r="T35" i="2"/>
  <c r="S35" i="2"/>
  <c r="R35" i="2"/>
  <c r="P35" i="2"/>
  <c r="N35" i="2"/>
  <c r="M35" i="2"/>
  <c r="L35" i="2"/>
  <c r="K35" i="2"/>
  <c r="I35" i="2"/>
  <c r="G35" i="2"/>
  <c r="F35" i="2"/>
  <c r="E35" i="2"/>
  <c r="D35" i="2"/>
  <c r="B35" i="2"/>
  <c r="AO34" i="2"/>
  <c r="AM34" i="2"/>
  <c r="AK34" i="2"/>
  <c r="AI34" i="2"/>
  <c r="AH34" i="2"/>
  <c r="AF34" i="2"/>
  <c r="AD34" i="2"/>
  <c r="AB34" i="2"/>
  <c r="AA34" i="2"/>
  <c r="Y34" i="2"/>
  <c r="W34" i="2"/>
  <c r="U34" i="2"/>
  <c r="T34" i="2"/>
  <c r="S34" i="2"/>
  <c r="R34" i="2"/>
  <c r="P34" i="2"/>
  <c r="N34" i="2"/>
  <c r="M34" i="2"/>
  <c r="K34" i="2"/>
  <c r="I34" i="2"/>
  <c r="G34" i="2"/>
  <c r="F34" i="2"/>
  <c r="D34" i="2"/>
  <c r="B34" i="2"/>
  <c r="AO33" i="2"/>
  <c r="AN33" i="2"/>
  <c r="AM33" i="2"/>
  <c r="AK33" i="2"/>
  <c r="AI33" i="2"/>
  <c r="AH33" i="2"/>
  <c r="AF33" i="2"/>
  <c r="AD33" i="2"/>
  <c r="AB33" i="2"/>
  <c r="AA33" i="2"/>
  <c r="Z33" i="2"/>
  <c r="Y33" i="2"/>
  <c r="W33" i="2"/>
  <c r="U33" i="2"/>
  <c r="T33" i="2"/>
  <c r="S33" i="2"/>
  <c r="R33" i="2"/>
  <c r="P33" i="2"/>
  <c r="N33" i="2"/>
  <c r="M33" i="2"/>
  <c r="K33" i="2"/>
  <c r="I33" i="2"/>
  <c r="G33" i="2"/>
  <c r="F33" i="2"/>
  <c r="E33" i="2"/>
  <c r="D33" i="2"/>
  <c r="B33" i="2"/>
  <c r="AO32" i="2"/>
  <c r="AN32" i="2"/>
  <c r="AM32" i="2"/>
  <c r="AK32" i="2"/>
  <c r="AI32" i="2"/>
  <c r="AH32" i="2"/>
  <c r="AF32" i="2"/>
  <c r="AD32" i="2"/>
  <c r="AB32" i="2"/>
  <c r="AA32" i="2"/>
  <c r="Y32" i="2"/>
  <c r="W32" i="2"/>
  <c r="U32" i="2"/>
  <c r="T32" i="2"/>
  <c r="S32" i="2"/>
  <c r="R32" i="2"/>
  <c r="P32" i="2"/>
  <c r="N32" i="2"/>
  <c r="M32" i="2"/>
  <c r="K32" i="2"/>
  <c r="I32" i="2"/>
  <c r="G32" i="2"/>
  <c r="F32" i="2"/>
  <c r="E32" i="2"/>
  <c r="D32" i="2"/>
  <c r="B32" i="2"/>
  <c r="AO31" i="2"/>
  <c r="AN31" i="2"/>
  <c r="AM31" i="2"/>
  <c r="AK31" i="2"/>
  <c r="AI31" i="2"/>
  <c r="AH31" i="2"/>
  <c r="AF31" i="2"/>
  <c r="AD31" i="2"/>
  <c r="AB31" i="2"/>
  <c r="AA31" i="2"/>
  <c r="Y31" i="2"/>
  <c r="W31" i="2"/>
  <c r="U31" i="2"/>
  <c r="T31" i="2"/>
  <c r="S31" i="2"/>
  <c r="R31" i="2"/>
  <c r="P31" i="2"/>
  <c r="N31" i="2"/>
  <c r="M31" i="2"/>
  <c r="K31" i="2"/>
  <c r="I31" i="2"/>
  <c r="G31" i="2"/>
  <c r="F31" i="2"/>
  <c r="D31" i="2"/>
  <c r="B31" i="2"/>
  <c r="H30" i="2"/>
  <c r="L29" i="2" s="1"/>
  <c r="AL29" i="2"/>
  <c r="AE29" i="2"/>
  <c r="X29" i="2"/>
  <c r="Q29" i="2"/>
  <c r="J29" i="2"/>
  <c r="E29" i="2"/>
  <c r="C29" i="2"/>
  <c r="V52" i="2" l="1"/>
  <c r="S51" i="2"/>
  <c r="O6" i="2"/>
  <c r="O30" i="2"/>
  <c r="Z51" i="2" l="1"/>
  <c r="AC52" i="2"/>
  <c r="V6" i="2"/>
  <c r="S5" i="2"/>
  <c r="V30" i="2"/>
  <c r="S29" i="2"/>
  <c r="AJ52" i="2" l="1"/>
  <c r="AN51" i="2" s="1"/>
  <c r="AG51" i="2"/>
  <c r="AC6" i="2"/>
  <c r="Z5" i="2"/>
  <c r="AC30" i="2"/>
  <c r="Z29" i="2"/>
  <c r="AJ6" i="2" l="1"/>
  <c r="AN5" i="2" s="1"/>
  <c r="AG5" i="2"/>
  <c r="AJ30" i="2"/>
  <c r="AN29" i="2" s="1"/>
  <c r="AG29" i="2"/>
  <c r="S8" i="2" l="1"/>
  <c r="AN53" i="2" l="1"/>
  <c r="AN54" i="2"/>
  <c r="Z53" i="2"/>
  <c r="E10" i="2"/>
  <c r="Z61" i="2"/>
  <c r="Z7" i="2"/>
  <c r="AN63" i="2"/>
  <c r="E55" i="2"/>
  <c r="AG59" i="2"/>
  <c r="AG60" i="2"/>
  <c r="AG54" i="2"/>
  <c r="L54" i="2"/>
  <c r="E53" i="2"/>
  <c r="AG62" i="2"/>
  <c r="AG56" i="2"/>
  <c r="AN58" i="2"/>
  <c r="Z59" i="2"/>
  <c r="AG63" i="2"/>
  <c r="Z62" i="2"/>
  <c r="AG55" i="2"/>
  <c r="AG61" i="2"/>
  <c r="Z57" i="2"/>
  <c r="Z58" i="2"/>
  <c r="Z56" i="2"/>
  <c r="Z63" i="2" l="1"/>
  <c r="AG53" i="2"/>
  <c r="AN39" i="2"/>
  <c r="AN15" i="2"/>
  <c r="AN10" i="2"/>
  <c r="AN34" i="2"/>
  <c r="AN40" i="2"/>
  <c r="AN16" i="2"/>
  <c r="AG14" i="2"/>
  <c r="AG38" i="2"/>
  <c r="Z34" i="2"/>
  <c r="Z8" i="2"/>
  <c r="AG15" i="2"/>
  <c r="AG39" i="2"/>
  <c r="AG16" i="2"/>
  <c r="E34" i="2"/>
  <c r="L31" i="2"/>
  <c r="Z14" i="2"/>
  <c r="AG31" i="2"/>
  <c r="Z41" i="2"/>
  <c r="Z40" i="2"/>
  <c r="Z13" i="2"/>
  <c r="L9" i="2"/>
  <c r="AG33" i="2"/>
  <c r="AG34" i="2"/>
  <c r="AG10" i="2"/>
  <c r="Z36" i="2"/>
  <c r="Z10" i="2"/>
  <c r="AG37" i="2"/>
  <c r="AG13" i="2"/>
  <c r="AG36" i="2"/>
  <c r="AG12" i="2"/>
  <c r="AG8" i="2"/>
  <c r="L34" i="2"/>
  <c r="Z39" i="2"/>
  <c r="Z12" i="2"/>
  <c r="AN11" i="2"/>
  <c r="AN35" i="2"/>
  <c r="Z35" i="2"/>
  <c r="Z9" i="2"/>
  <c r="Z37" i="2"/>
  <c r="Z11" i="2"/>
  <c r="E31" i="2"/>
  <c r="E7" i="2"/>
  <c r="E11" i="2"/>
  <c r="L33" i="2"/>
  <c r="AG35" i="2"/>
  <c r="AG11" i="2"/>
  <c r="L32" i="2"/>
  <c r="E12" i="2"/>
  <c r="AN41" i="2"/>
  <c r="AN17" i="2"/>
  <c r="Z31" i="2"/>
  <c r="L7" i="2"/>
  <c r="AG57" i="2"/>
  <c r="Z54" i="2"/>
  <c r="Z16" i="2" l="1"/>
  <c r="Z32" i="2"/>
  <c r="AG7" i="2"/>
  <c r="Z17" i="2"/>
  <c r="AG32" i="2"/>
</calcChain>
</file>

<file path=xl/sharedStrings.xml><?xml version="1.0" encoding="utf-8"?>
<sst xmlns="http://schemas.openxmlformats.org/spreadsheetml/2006/main" count="218" uniqueCount="49">
  <si>
    <t>Fecha</t>
  </si>
  <si>
    <t>400231</t>
  </si>
  <si>
    <t>400233</t>
  </si>
  <si>
    <t>401111</t>
  </si>
  <si>
    <t>401421</t>
  </si>
  <si>
    <t>401423</t>
  </si>
  <si>
    <t>401881</t>
  </si>
  <si>
    <t>402011</t>
  </si>
  <si>
    <t>403341</t>
  </si>
  <si>
    <t>406002</t>
  </si>
  <si>
    <t>406401</t>
  </si>
  <si>
    <t>423111</t>
  </si>
  <si>
    <t>423321</t>
  </si>
  <si>
    <t>425351</t>
  </si>
  <si>
    <t>430401</t>
  </si>
  <si>
    <t>430621</t>
  </si>
  <si>
    <t>430731</t>
  </si>
  <si>
    <t>431610</t>
  </si>
  <si>
    <t>432111</t>
  </si>
  <si>
    <t>432211</t>
  </si>
  <si>
    <t>432311</t>
  </si>
  <si>
    <t>432421</t>
  </si>
  <si>
    <t>432821</t>
  </si>
  <si>
    <t>432911</t>
  </si>
  <si>
    <t>433701</t>
  </si>
  <si>
    <t>434011</t>
  </si>
  <si>
    <t>434721</t>
  </si>
  <si>
    <t>453251</t>
  </si>
  <si>
    <t>5718540</t>
  </si>
  <si>
    <t>5718619</t>
  </si>
  <si>
    <t>5720811</t>
  </si>
  <si>
    <t>versión 1</t>
  </si>
  <si>
    <t>Mecatherm</t>
  </si>
  <si>
    <t>Palets</t>
  </si>
  <si>
    <t>Lunes</t>
  </si>
  <si>
    <t>H</t>
  </si>
  <si>
    <t>CJ</t>
  </si>
  <si>
    <t>Cob</t>
  </si>
  <si>
    <t>Línea</t>
  </si>
  <si>
    <t>Martes</t>
  </si>
  <si>
    <t>Cj</t>
  </si>
  <si>
    <t>Miercoles</t>
  </si>
  <si>
    <t>Jueves</t>
  </si>
  <si>
    <t>Viernes</t>
  </si>
  <si>
    <t>Sábado</t>
  </si>
  <si>
    <t>versión 2</t>
  </si>
  <si>
    <t>Actualizado 30-12-24</t>
  </si>
  <si>
    <t>Actualizado 31-12-24</t>
  </si>
  <si>
    <t>averia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</si>
</sst>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;@"/>
  </numFmts>
  <fonts count="13" x14ac:knownFonts="1">
    <font>
      <sz val="11"/>
      <color theme="1"/>
      <name val="Calibri"/>
      <family val="2"/>
      <scheme val="minor"/>
    </font>
    <font>
      <sz val="18"/>
      <color rgb="FF0070C0"/>
      <name val="Franklin Gothic Demi Cond"/>
      <family val="2"/>
    </font>
    <font>
      <b/>
      <sz val="11"/>
      <color rgb="FF0070C0"/>
      <name val="Segoe UI"/>
      <family val="2"/>
    </font>
    <font>
      <b/>
      <sz val="10"/>
      <color rgb="FFC00000"/>
      <name val="Segoe UI"/>
      <family val="2"/>
    </font>
    <font>
      <sz val="10"/>
      <color rgb="FFC00000"/>
      <name val="Calibri"/>
      <family val="2"/>
      <scheme val="minor"/>
    </font>
    <font>
      <b/>
      <sz val="9"/>
      <color theme="1"/>
      <name val="Segoe UI"/>
      <family val="2"/>
    </font>
    <font>
      <sz val="11"/>
      <color theme="1"/>
      <name val="Segoe UI"/>
      <family val="2"/>
    </font>
    <font>
      <b/>
      <sz val="10"/>
      <name val="Segoe UI"/>
      <family val="2"/>
    </font>
    <font>
      <b/>
      <sz val="14"/>
      <name val="Segoe UI"/>
      <family val="2"/>
    </font>
    <font>
      <b/>
      <sz val="9"/>
      <name val="Segoe UI"/>
      <family val="2"/>
    </font>
    <font>
      <sz val="8"/>
      <name val="Segoe UI"/>
      <family val="2"/>
    </font>
    <font>
      <sz val="9"/>
      <name val="Segoe UI"/>
      <family val="2"/>
    </font>
    <font>
      <sz val="9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FFFFB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shrinkToFit="1"/>
    </xf>
    <xf numFmtId="1" fontId="3" fillId="0" borderId="0" xfId="0" applyNumberFormat="1" applyFont="1" applyAlignment="1">
      <alignment shrinkToFit="1"/>
    </xf>
    <xf numFmtId="0" fontId="4" fillId="0" borderId="0" xfId="0" applyFont="1"/>
    <xf numFmtId="164" fontId="5" fillId="0" borderId="0" xfId="0" applyNumberFormat="1" applyFont="1" applyAlignment="1">
      <alignment shrinkToFit="1"/>
    </xf>
    <xf numFmtId="0" fontId="6" fillId="0" borderId="0" xfId="0" applyFont="1"/>
    <xf numFmtId="165" fontId="7" fillId="2" borderId="1" xfId="0" applyNumberFormat="1" applyFont="1" applyFill="1" applyBorder="1" applyProtection="1">
      <protection locked="0"/>
    </xf>
    <xf numFmtId="0" fontId="8" fillId="3" borderId="2" xfId="0" applyFont="1" applyFill="1" applyBorder="1" applyAlignment="1">
      <alignment horizontal="center"/>
    </xf>
    <xf numFmtId="164" fontId="9" fillId="3" borderId="2" xfId="0" applyNumberFormat="1" applyFont="1" applyFill="1" applyBorder="1" applyAlignment="1">
      <alignment horizontal="center" vertical="center" shrinkToFit="1"/>
    </xf>
    <xf numFmtId="164" fontId="10" fillId="3" borderId="2" xfId="0" applyNumberFormat="1" applyFont="1" applyFill="1" applyBorder="1" applyAlignment="1">
      <alignment horizontal="center" vertical="center" shrinkToFit="1"/>
    </xf>
    <xf numFmtId="0" fontId="10" fillId="3" borderId="3" xfId="0" applyFont="1" applyFill="1" applyBorder="1" applyAlignment="1">
      <alignment horizontal="left" vertical="center" wrapText="1" shrinkToFit="1"/>
    </xf>
    <xf numFmtId="165" fontId="7" fillId="3" borderId="1" xfId="0" applyNumberFormat="1" applyFont="1" applyFill="1" applyBorder="1"/>
    <xf numFmtId="49" fontId="11" fillId="3" borderId="4" xfId="0" applyNumberFormat="1" applyFont="1" applyFill="1" applyBorder="1" applyAlignment="1" applyProtection="1">
      <alignment horizontal="right" vertical="center" shrinkToFit="1"/>
      <protection locked="0"/>
    </xf>
    <xf numFmtId="0" fontId="12" fillId="3" borderId="0" xfId="0" applyFont="1" applyFill="1" applyAlignment="1">
      <alignment horizontal="left" vertical="center" wrapText="1" shrinkToFit="1"/>
    </xf>
    <xf numFmtId="164" fontId="11" fillId="3" borderId="0" xfId="0" applyNumberFormat="1" applyFont="1" applyFill="1" applyAlignment="1" applyProtection="1">
      <alignment vertical="center" shrinkToFit="1"/>
      <protection locked="0"/>
    </xf>
    <xf numFmtId="3" fontId="11" fillId="3" borderId="0" xfId="0" applyNumberFormat="1" applyFont="1" applyFill="1" applyAlignment="1">
      <alignment vertical="center" shrinkToFit="1"/>
    </xf>
    <xf numFmtId="164" fontId="11" fillId="3" borderId="0" xfId="0" applyNumberFormat="1" applyFont="1" applyFill="1" applyAlignment="1">
      <alignment vertical="center" shrinkToFit="1"/>
    </xf>
    <xf numFmtId="164" fontId="10" fillId="3" borderId="0" xfId="0" applyNumberFormat="1" applyFont="1" applyFill="1" applyAlignment="1">
      <alignment horizontal="center" vertical="center" shrinkToFit="1"/>
    </xf>
    <xf numFmtId="165" fontId="11" fillId="3" borderId="5" xfId="0" applyNumberFormat="1" applyFont="1" applyFill="1" applyBorder="1" applyAlignment="1">
      <alignment vertical="center"/>
    </xf>
    <xf numFmtId="49" fontId="11" fillId="3" borderId="6" xfId="0" applyNumberFormat="1" applyFont="1" applyFill="1" applyBorder="1" applyAlignment="1" applyProtection="1">
      <alignment horizontal="right" vertical="center" shrinkToFit="1"/>
      <protection locked="0"/>
    </xf>
    <xf numFmtId="0" fontId="12" fillId="3" borderId="7" xfId="0" applyFont="1" applyFill="1" applyBorder="1" applyAlignment="1">
      <alignment horizontal="left" vertical="center" wrapText="1" shrinkToFit="1"/>
    </xf>
    <xf numFmtId="164" fontId="11" fillId="3" borderId="7" xfId="0" applyNumberFormat="1" applyFont="1" applyFill="1" applyBorder="1" applyAlignment="1" applyProtection="1">
      <alignment vertical="center" shrinkToFit="1"/>
      <protection locked="0"/>
    </xf>
    <xf numFmtId="3" fontId="11" fillId="3" borderId="7" xfId="0" applyNumberFormat="1" applyFont="1" applyFill="1" applyBorder="1" applyAlignment="1">
      <alignment vertical="center" shrinkToFit="1"/>
    </xf>
    <xf numFmtId="164" fontId="11" fillId="3" borderId="7" xfId="0" applyNumberFormat="1" applyFont="1" applyFill="1" applyBorder="1" applyAlignment="1">
      <alignment vertical="center" shrinkToFit="1"/>
    </xf>
    <xf numFmtId="164" fontId="10" fillId="3" borderId="7" xfId="0" applyNumberFormat="1" applyFont="1" applyFill="1" applyBorder="1" applyAlignment="1">
      <alignment horizontal="center" vertical="center" shrinkToFit="1"/>
    </xf>
    <xf numFmtId="165" fontId="11" fillId="3" borderId="8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ondat\(P21)%20Planificador%20Salidas\PS%20v11.1%20Sem%201.1-2025.xlsx" TargetMode="External"/><Relationship Id="rId1" Type="http://schemas.openxmlformats.org/officeDocument/2006/relationships/externalLinkPath" Target="file:///C:\Mondat\(P21)%20Planificador%20Salidas\PS%20v11.1%20Sem%201.1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t_Dist"/>
      <sheetName val="Calendario"/>
      <sheetName val="Stock Min"/>
      <sheetName val="Semana"/>
      <sheetName val="Plan"/>
      <sheetName val="Producción"/>
      <sheetName val="Central"/>
      <sheetName val="Mejoras"/>
      <sheetName val="DIA-Merca"/>
      <sheetName val="Compatibles"/>
      <sheetName val="Previsión Artículo"/>
      <sheetName val="ST"/>
      <sheetName val="ST Envíos"/>
      <sheetName val="Distribuidores"/>
      <sheetName val="Envíos"/>
      <sheetName val="Surtidos"/>
      <sheetName val="Hoja1"/>
      <sheetName val="Stocks Previsión"/>
      <sheetName val="Previsión Stocks"/>
      <sheetName val="Palets"/>
      <sheetName val="Previsión PT"/>
      <sheetName val="Artículos"/>
      <sheetName val="Artículos HORECA"/>
      <sheetName val="Dias"/>
      <sheetName val="PS v11.1 Sem 1.1-202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BEBA5-BF3B-453E-95F7-D4D854BB031E}">
  <dimension ref="A3:AO64"/>
  <sheetViews>
    <sheetView tabSelected="1" topLeftCell="A45" workbookViewId="0">
      <selection activeCell="I69" sqref="I69"/>
    </sheetView>
  </sheetViews>
  <sheetFormatPr baseColWidth="10" defaultColWidth="11.42578125" defaultRowHeight="15" x14ac:dyDescent="0.25"/>
  <cols>
    <col min="1" max="1" width="12.85546875" customWidth="1"/>
    <col min="3" max="3" width="5.7109375" bestFit="1" customWidth="1"/>
    <col min="4" max="4" width="4.85546875" bestFit="1" customWidth="1"/>
    <col min="5" max="5" width="5.7109375" bestFit="1" customWidth="1"/>
    <col min="6" max="6" width="5.85546875" bestFit="1" customWidth="1"/>
    <col min="7" max="7" width="5.28515625" bestFit="1" customWidth="1"/>
    <col min="10" max="10" width="4.42578125" bestFit="1" customWidth="1"/>
    <col min="11" max="11" width="3.5703125" bestFit="1" customWidth="1"/>
    <col min="12" max="12" width="5.7109375" bestFit="1" customWidth="1"/>
    <col min="13" max="13" width="5.85546875" bestFit="1" customWidth="1"/>
    <col min="14" max="14" width="5.28515625" bestFit="1" customWidth="1"/>
    <col min="18" max="18" width="2.42578125" bestFit="1" customWidth="1"/>
    <col min="19" max="19" width="4" bestFit="1" customWidth="1"/>
    <col min="20" max="20" width="5.85546875" bestFit="1" customWidth="1"/>
    <col min="21" max="21" width="5.28515625" bestFit="1" customWidth="1"/>
    <col min="24" max="24" width="5.7109375" bestFit="1" customWidth="1"/>
    <col min="25" max="25" width="4.85546875" bestFit="1" customWidth="1"/>
    <col min="26" max="26" width="6.5703125" bestFit="1" customWidth="1"/>
    <col min="27" max="27" width="5.85546875" bestFit="1" customWidth="1"/>
    <col min="28" max="28" width="5.28515625" bestFit="1" customWidth="1"/>
    <col min="31" max="31" width="5.7109375" bestFit="1" customWidth="1"/>
    <col min="32" max="32" width="4.85546875" bestFit="1" customWidth="1"/>
    <col min="33" max="33" width="5.7109375" bestFit="1" customWidth="1"/>
    <col min="34" max="34" width="5.85546875" bestFit="1" customWidth="1"/>
    <col min="35" max="35" width="5.28515625" bestFit="1" customWidth="1"/>
    <col min="38" max="38" width="5.7109375" bestFit="1" customWidth="1"/>
    <col min="39" max="39" width="4.85546875" bestFit="1" customWidth="1"/>
    <col min="40" max="40" width="5.7109375" bestFit="1" customWidth="1"/>
    <col min="41" max="41" width="5.85546875" bestFit="1" customWidth="1"/>
  </cols>
  <sheetData>
    <row r="3" spans="1:41" x14ac:dyDescent="0.25">
      <c r="A3" t="s">
        <v>31</v>
      </c>
    </row>
    <row r="4" spans="1:41" x14ac:dyDescent="0.25">
      <c r="A4" s="27">
        <v>45652</v>
      </c>
    </row>
    <row r="5" spans="1:41" ht="24" x14ac:dyDescent="0.4">
      <c r="A5" s="1" t="s">
        <v>32</v>
      </c>
      <c r="C5" s="2">
        <f>+SUM(C7:C18)</f>
        <v>22</v>
      </c>
      <c r="E5" s="3">
        <f>+SUMIF($BL$4:$BL$255,A6,$BO$4:$BO$255)</f>
        <v>0</v>
      </c>
      <c r="F5" s="4" t="s">
        <v>33</v>
      </c>
      <c r="G5" s="5"/>
      <c r="J5" s="2">
        <f>+SUM(J7:J18)</f>
        <v>8</v>
      </c>
      <c r="K5" s="6"/>
      <c r="L5" s="3">
        <f>+SUMIF($BL$4:$BL$255,H6,$BO$4:$BO$255)</f>
        <v>0</v>
      </c>
      <c r="M5" s="4" t="s">
        <v>33</v>
      </c>
      <c r="N5" s="5"/>
      <c r="O5" s="6"/>
      <c r="P5" s="6"/>
      <c r="Q5" s="2">
        <f>+SUM(Q7:Q18)</f>
        <v>0</v>
      </c>
      <c r="R5" s="6"/>
      <c r="S5" s="3">
        <f>+SUMIF($BL$4:$BL$255,O6,$BO$4:$BO$255)</f>
        <v>0</v>
      </c>
      <c r="T5" s="4" t="s">
        <v>33</v>
      </c>
      <c r="U5" s="5"/>
      <c r="V5" s="6"/>
      <c r="W5" s="6"/>
      <c r="X5" s="2">
        <f>+SUM(X7:X18)</f>
        <v>24</v>
      </c>
      <c r="Y5" s="6"/>
      <c r="Z5" s="3">
        <f>+SUMIF($BL$4:$BL$255,V6,$BO$4:$BO$255)</f>
        <v>0</v>
      </c>
      <c r="AA5" s="4" t="s">
        <v>33</v>
      </c>
      <c r="AB5" s="5"/>
      <c r="AC5" s="6"/>
      <c r="AD5" s="6"/>
      <c r="AE5" s="2">
        <f>+SUM(AE7:AE18)</f>
        <v>24</v>
      </c>
      <c r="AF5" s="6"/>
      <c r="AG5" s="3">
        <f>+SUMIF($BL$4:$BL$255,AC6,$BO$4:$BO$255)</f>
        <v>0</v>
      </c>
      <c r="AH5" s="4" t="s">
        <v>33</v>
      </c>
      <c r="AI5" s="5"/>
      <c r="AJ5" s="6"/>
      <c r="AK5" s="6"/>
      <c r="AL5" s="2">
        <f>+SUM(AL7:AL18)</f>
        <v>24</v>
      </c>
      <c r="AM5" s="6"/>
      <c r="AN5" s="3">
        <f>+SUMIF($BL$4:$BL$255,AJ6,$BO$4:$BO$255)</f>
        <v>0</v>
      </c>
      <c r="AO5" s="4" t="s">
        <v>33</v>
      </c>
    </row>
    <row r="6" spans="1:41" ht="20.25" x14ac:dyDescent="0.35">
      <c r="A6" s="7">
        <v>45656</v>
      </c>
      <c r="B6" s="8" t="s">
        <v>34</v>
      </c>
      <c r="C6" s="9" t="s">
        <v>35</v>
      </c>
      <c r="D6" s="9" t="s">
        <v>36</v>
      </c>
      <c r="E6" s="9" t="s">
        <v>37</v>
      </c>
      <c r="F6" s="10" t="s">
        <v>38</v>
      </c>
      <c r="G6" s="11" t="s">
        <v>0</v>
      </c>
      <c r="H6" s="12">
        <f>+A6+1</f>
        <v>45657</v>
      </c>
      <c r="I6" s="8" t="s">
        <v>39</v>
      </c>
      <c r="J6" s="9" t="s">
        <v>35</v>
      </c>
      <c r="K6" s="9" t="s">
        <v>40</v>
      </c>
      <c r="L6" s="9" t="s">
        <v>37</v>
      </c>
      <c r="M6" s="10" t="s">
        <v>38</v>
      </c>
      <c r="N6" s="11" t="s">
        <v>0</v>
      </c>
      <c r="O6" s="12">
        <f>+H6+1</f>
        <v>45658</v>
      </c>
      <c r="P6" s="8" t="s">
        <v>41</v>
      </c>
      <c r="Q6" s="9" t="s">
        <v>35</v>
      </c>
      <c r="R6" s="9" t="s">
        <v>40</v>
      </c>
      <c r="S6" s="9" t="s">
        <v>37</v>
      </c>
      <c r="T6" s="10" t="s">
        <v>38</v>
      </c>
      <c r="U6" s="11" t="s">
        <v>0</v>
      </c>
      <c r="V6" s="12">
        <f>+O6+1</f>
        <v>45659</v>
      </c>
      <c r="W6" s="8" t="s">
        <v>42</v>
      </c>
      <c r="X6" s="9" t="s">
        <v>35</v>
      </c>
      <c r="Y6" s="9" t="s">
        <v>40</v>
      </c>
      <c r="Z6" s="9" t="s">
        <v>37</v>
      </c>
      <c r="AA6" s="10" t="s">
        <v>38</v>
      </c>
      <c r="AB6" s="11" t="s">
        <v>0</v>
      </c>
      <c r="AC6" s="12">
        <f>+V6+1</f>
        <v>45660</v>
      </c>
      <c r="AD6" s="8" t="s">
        <v>43</v>
      </c>
      <c r="AE6" s="9" t="s">
        <v>35</v>
      </c>
      <c r="AF6" s="9" t="s">
        <v>40</v>
      </c>
      <c r="AG6" s="9" t="s">
        <v>37</v>
      </c>
      <c r="AH6" s="10" t="s">
        <v>38</v>
      </c>
      <c r="AI6" s="11" t="s">
        <v>0</v>
      </c>
      <c r="AJ6" s="12">
        <f>+AC6+1</f>
        <v>45661</v>
      </c>
      <c r="AK6" s="8" t="s">
        <v>44</v>
      </c>
      <c r="AL6" s="9" t="s">
        <v>35</v>
      </c>
      <c r="AM6" s="9" t="s">
        <v>40</v>
      </c>
      <c r="AN6" s="9" t="s">
        <v>37</v>
      </c>
      <c r="AO6" s="10" t="s">
        <v>38</v>
      </c>
    </row>
    <row r="7" spans="1:41" ht="36" x14ac:dyDescent="0.25">
      <c r="A7" s="13" t="s">
        <v>27</v>
      </c>
      <c r="B7" s="14" t="str">
        <f>IFERROR(+VLOOKUP(A7,[1]!D01__SD_STO_ART[[COD_ART]:[COD_GRU]],2,0),"")</f>
        <v>Panecillo 100% Integral</v>
      </c>
      <c r="C7" s="15">
        <v>16</v>
      </c>
      <c r="D7" s="16">
        <f>IFERROR(+VLOOKUP(A7,[1]!_C108__Cobertura_Central[[COD_ART]:[Cj/H]],4,0)*C7,"")</f>
        <v>1899.13392</v>
      </c>
      <c r="E7" s="17" t="str">
        <f>IFERROR(+VLOOKUP(A7,[1]!Plan[[Cod_ART]:[Cajas]],7,0),"")</f>
        <v/>
      </c>
      <c r="F7" s="18" t="str">
        <f>IFERROR(+VLOOKUP(A7,[1]!D01__SD_STO_ART[[COD_ART]:[COD_GRU]],3,0),"")</f>
        <v>VIME</v>
      </c>
      <c r="G7" s="19">
        <f>IF(A7="","",+$C$4)</f>
        <v>0</v>
      </c>
      <c r="H7" s="13" t="s">
        <v>9</v>
      </c>
      <c r="I7" s="14" t="str">
        <f>IFERROR(+VLOOKUP(H7,[1]!D01__SD_STO_ART[[COD_ART]:[COD_GRU]],2,0),"")</f>
        <v>Panecito Integral 100% Ecológico Easy</v>
      </c>
      <c r="J7" s="15">
        <v>3</v>
      </c>
      <c r="K7" s="16">
        <f>IFERROR(+VLOOKUP(H7,[1]!_C108__Cobertura_Central[[COD_ART]:[Cj/H]],4,0)*J7,"")</f>
        <v>410.40116999999998</v>
      </c>
      <c r="L7" s="17" t="str">
        <f>IFERROR(+VLOOKUP(H7,[1]!Plan[[Cod_ART]:[Cajas]],7,0),"")</f>
        <v/>
      </c>
      <c r="M7" s="18" t="str">
        <f>IFERROR(+VLOOKUP(H7,[1]!D01__SD_STO_ART[[COD_ART]:[COD_GRU]],3,0),"")</f>
        <v xml:space="preserve">MEC </v>
      </c>
      <c r="N7" s="19">
        <f>IF(H7="","",+$J$4)</f>
        <v>0</v>
      </c>
      <c r="O7" s="13"/>
      <c r="P7" s="14" t="str">
        <f>IFERROR(+VLOOKUP(O7,[1]!D01__SD_STO_ART[[COD_ART]:[COD_GRU]],2,0),"")</f>
        <v/>
      </c>
      <c r="Q7" s="15"/>
      <c r="R7" s="16" t="str">
        <f>IFERROR(+VLOOKUP(O7,[1]!_C108__Cobertura_Central[[COD_ART]:[Cj/H]],4,0)*Q7,"")</f>
        <v/>
      </c>
      <c r="S7" s="17" t="str">
        <f>IFERROR(+VLOOKUP(O7,[1]!Plan[[Cod_ART]:[Cajas]],7,0),"")</f>
        <v/>
      </c>
      <c r="T7" s="18" t="str">
        <f>IFERROR(+VLOOKUP(O7,[1]!D01__SD_STO_ART[[COD_ART]:[COD_GRU]],3,0),"")</f>
        <v/>
      </c>
      <c r="U7" s="19" t="str">
        <f>IF(O7="","",+$Q$4)</f>
        <v/>
      </c>
      <c r="V7" s="13" t="s">
        <v>6</v>
      </c>
      <c r="W7" s="14" t="str">
        <f>IFERROR(+VLOOKUP(V7,[1]!D01__SD_STO_ART[[COD_ART]:[COD_GRU]],2,0),"")</f>
        <v>Bollo</v>
      </c>
      <c r="X7" s="15">
        <v>3</v>
      </c>
      <c r="Y7" s="16">
        <f>IFERROR(+VLOOKUP(V7,[1]!_C108__Cobertura_Central[[COD_ART]:[Cj/H]],4,0)*X7,"")</f>
        <v>616.75125000000003</v>
      </c>
      <c r="Z7" s="17" t="str">
        <f>IFERROR(+VLOOKUP(V7,[1]!Plan[[Cod_ART]:[Cajas]],7,0),"")</f>
        <v/>
      </c>
      <c r="AA7" s="18" t="str">
        <f>IFERROR(+VLOOKUP(V7,[1]!D01__SD_STO_ART[[COD_ART]:[COD_GRU]],3,0),"")</f>
        <v xml:space="preserve">MEC </v>
      </c>
      <c r="AB7" s="19">
        <f t="shared" ref="AB7:AB14" si="0">IF(V7="","",+$X$4)</f>
        <v>0</v>
      </c>
      <c r="AC7" s="13" t="s">
        <v>21</v>
      </c>
      <c r="AD7" s="14" t="str">
        <f>IFERROR(+VLOOKUP(AC7,[1]!D01__SD_STO_ART[[COD_ART]:[COD_GRU]],2,0),"")</f>
        <v>Bollo Easy</v>
      </c>
      <c r="AE7" s="15">
        <v>1</v>
      </c>
      <c r="AF7" s="16">
        <f>IFERROR(+VLOOKUP(AC7,[1]!_C108__Cobertura_Central[[COD_ART]:[Cj/H]],4,0)*AE7,"")</f>
        <v>149.60847000000001</v>
      </c>
      <c r="AG7" s="17" t="str">
        <f>IFERROR(+VLOOKUP(AC7,[1]!Plan[[Cod_ART]:[Cajas]],7,0),"")</f>
        <v/>
      </c>
      <c r="AH7" s="18" t="str">
        <f>IFERROR(+VLOOKUP(AC7,[1]!D01__SD_STO_ART[[COD_ART]:[COD_GRU]],3,0),"")</f>
        <v xml:space="preserve">MEC </v>
      </c>
      <c r="AI7" s="19">
        <f>IF(AC7="","",+$AE$4)</f>
        <v>0</v>
      </c>
      <c r="AJ7" s="13"/>
      <c r="AK7" s="14" t="str">
        <f>IFERROR(+VLOOKUP(AJ7,[1]!D01__SD_STO_ART[[COD_ART]:[COD_GRU]],2,0),"")</f>
        <v/>
      </c>
      <c r="AL7" s="15"/>
      <c r="AM7" s="16" t="str">
        <f>IFERROR(+VLOOKUP(AJ7,[1]!_C108__Cobertura_Central[[COD_ART]:[Cj/H]],4,0)*AL7,"")</f>
        <v/>
      </c>
      <c r="AN7" s="17" t="str">
        <f>IFERROR(+VLOOKUP(AJ7,[1]!Plan[[Cod_ART]:[Cajas]],7,0),"")</f>
        <v/>
      </c>
      <c r="AO7" s="18" t="str">
        <f>IFERROR(+VLOOKUP(AJ7,[1]!D01__SD_STO_ART[[COD_ART]:[COD_GRU]],3,0),"")</f>
        <v/>
      </c>
    </row>
    <row r="8" spans="1:41" ht="24" x14ac:dyDescent="0.25">
      <c r="A8" s="13"/>
      <c r="B8" s="14" t="str">
        <f>IFERROR(+VLOOKUP(A8,[1]!D01__SD_STO_ART[[COD_ART]:[COD_GRU]],2,0),"")</f>
        <v/>
      </c>
      <c r="C8" s="15"/>
      <c r="D8" s="16" t="str">
        <f>IFERROR(+VLOOKUP(A8,[1]!_C108__Cobertura_Central[[COD_ART]:[Cj/H]],4,0)*C8,"")</f>
        <v/>
      </c>
      <c r="E8" s="17" t="str">
        <f>IFERROR(+VLOOKUP(A8,[1]!Plan[[Cod_ART]:[Cajas]],7,0),"")</f>
        <v/>
      </c>
      <c r="F8" s="18" t="str">
        <f>IFERROR(+VLOOKUP(A8,[1]!D01__SD_STO_ART[[COD_ART]:[COD_GRU]],3,0),"")</f>
        <v/>
      </c>
      <c r="G8" s="19" t="str">
        <f>IF(A8="","",+$C$4)</f>
        <v/>
      </c>
      <c r="H8" s="13"/>
      <c r="I8" s="14" t="str">
        <f>IFERROR(+VLOOKUP(H8,[1]!D01__SD_STO_ART[[COD_ART]:[COD_GRU]],2,0),"")</f>
        <v/>
      </c>
      <c r="J8" s="15"/>
      <c r="K8" s="16" t="str">
        <f>IFERROR(+VLOOKUP(H8,[1]!_C108__Cobertura_Central[[COD_ART]:[Cj/H]],4,0)*J8,"")</f>
        <v/>
      </c>
      <c r="L8" s="17" t="str">
        <f>IFERROR(+VLOOKUP(H8,[1]!Plan[[Cod_ART]:[Cajas]],7,0),"")</f>
        <v/>
      </c>
      <c r="M8" s="18" t="str">
        <f>IFERROR(+VLOOKUP(H8,[1]!D01__SD_STO_ART[[COD_ART]:[COD_GRU]],3,0),"")</f>
        <v/>
      </c>
      <c r="N8" s="19" t="str">
        <f>IF(H8="","",+$J$4)</f>
        <v/>
      </c>
      <c r="O8" s="13"/>
      <c r="P8" s="14" t="str">
        <f>IFERROR(+VLOOKUP(O8,[1]!D01__SD_STO_ART[[COD_ART]:[COD_GRU]],2,0),"")</f>
        <v/>
      </c>
      <c r="Q8" s="15"/>
      <c r="R8" s="16" t="str">
        <f>IFERROR(+VLOOKUP(O8,[1]!_C108__Cobertura_Central[[COD_ART]:[Cj/H]],4,0)*Q8,"")</f>
        <v/>
      </c>
      <c r="S8" s="17" t="str">
        <f>IFERROR(+VLOOKUP(O8,[1]!Plan[[Cod_ART]:[Cajas]],7,0),"")</f>
        <v/>
      </c>
      <c r="T8" s="18" t="str">
        <f>IFERROR(+VLOOKUP(O8,[1]!D01__SD_STO_ART[[COD_ART]:[COD_GRU]],3,0),"")</f>
        <v/>
      </c>
      <c r="U8" s="19" t="str">
        <f t="shared" ref="U8:U16" si="1">IF(O8="","",+$Q$4)</f>
        <v/>
      </c>
      <c r="V8" s="13" t="s">
        <v>2</v>
      </c>
      <c r="W8" s="14" t="str">
        <f>IFERROR(+VLOOKUP(V8,[1]!D01__SD_STO_ART[[COD_ART]:[COD_GRU]],2,0),"")</f>
        <v>Pepito</v>
      </c>
      <c r="X8" s="15">
        <v>2.25</v>
      </c>
      <c r="Y8" s="16">
        <f>IFERROR(+VLOOKUP(V8,[1]!_C108__Cobertura_Central[[COD_ART]:[Cj/H]],4,0)*X8,"")</f>
        <v>360.64829249999997</v>
      </c>
      <c r="Z8" s="17" t="str">
        <f>IFERROR(+VLOOKUP(V8,[1]!Plan[[Cod_ART]:[Cajas]],7,0),"")</f>
        <v/>
      </c>
      <c r="AA8" s="18" t="str">
        <f>IFERROR(+VLOOKUP(V8,[1]!D01__SD_STO_ART[[COD_ART]:[COD_GRU]],3,0),"")</f>
        <v xml:space="preserve">MEC </v>
      </c>
      <c r="AB8" s="19">
        <f t="shared" si="0"/>
        <v>0</v>
      </c>
      <c r="AC8" s="13" t="s">
        <v>22</v>
      </c>
      <c r="AD8" s="14" t="str">
        <f>IFERROR(+VLOOKUP(AC8,[1]!D01__SD_STO_ART[[COD_ART]:[COD_GRU]],2,0),"")</f>
        <v>Pan Bocadillo Easy</v>
      </c>
      <c r="AE8" s="15">
        <v>2</v>
      </c>
      <c r="AF8" s="16">
        <f>IFERROR(+VLOOKUP(AC8,[1]!_C108__Cobertura_Central[[COD_ART]:[Cj/H]],4,0)*AE8,"")</f>
        <v>339.99286000000001</v>
      </c>
      <c r="AG8" s="17" t="str">
        <f>IFERROR(+VLOOKUP(AC8,[1]!Plan[[Cod_ART]:[Cajas]],7,0),"")</f>
        <v/>
      </c>
      <c r="AH8" s="18" t="str">
        <f>IFERROR(+VLOOKUP(AC8,[1]!D01__SD_STO_ART[[COD_ART]:[COD_GRU]],3,0),"")</f>
        <v xml:space="preserve">MEC </v>
      </c>
      <c r="AI8" s="19">
        <f>IF(AC8="","",+$AE$4)</f>
        <v>0</v>
      </c>
      <c r="AJ8" s="13"/>
      <c r="AK8" s="14" t="str">
        <f>IFERROR(+VLOOKUP(AJ8,[1]!D01__SD_STO_ART[[COD_ART]:[COD_GRU]],2,0),"")</f>
        <v/>
      </c>
      <c r="AL8" s="15"/>
      <c r="AM8" s="16" t="str">
        <f>IFERROR(+VLOOKUP(AJ8,[1]!_C108__Cobertura_Central[[COD_ART]:[Cj/H]],4,0)*AL8,"")</f>
        <v/>
      </c>
      <c r="AN8" s="17" t="str">
        <f>IFERROR(+VLOOKUP(AJ8,[1]!Plan[[Cod_ART]:[Cajas]],7,0),"")</f>
        <v/>
      </c>
      <c r="AO8" s="18" t="str">
        <f>IFERROR(+VLOOKUP(AJ8,[1]!D01__SD_STO_ART[[COD_ART]:[COD_GRU]],3,0),"")</f>
        <v/>
      </c>
    </row>
    <row r="9" spans="1:41" x14ac:dyDescent="0.25">
      <c r="A9" s="13"/>
      <c r="B9" s="14" t="str">
        <f>IFERROR(+VLOOKUP(A9,[1]!D01__SD_STO_ART[[COD_ART]:[COD_GRU]],2,0),"")</f>
        <v/>
      </c>
      <c r="C9" s="15"/>
      <c r="D9" s="16" t="str">
        <f>IFERROR(+VLOOKUP(A9,[1]!_C108__Cobertura_Central[[COD_ART]:[Cj/H]],4,0)*C9,"")</f>
        <v/>
      </c>
      <c r="E9" s="17" t="str">
        <f>IFERROR(+VLOOKUP(A9,[1]!Plan[[Cod_ART]:[Cajas]],7,0),"")</f>
        <v/>
      </c>
      <c r="F9" s="18" t="str">
        <f>IFERROR(+VLOOKUP(A9,[1]!D01__SD_STO_ART[[COD_ART]:[COD_GRU]],3,0),"")</f>
        <v/>
      </c>
      <c r="G9" s="19" t="str">
        <f>IF(A9="","",+$C$4)</f>
        <v/>
      </c>
      <c r="H9" s="13" t="s">
        <v>16</v>
      </c>
      <c r="I9" s="14" t="str">
        <f>IFERROR(+VLOOKUP(H9,[1]!D01__SD_STO_ART[[COD_ART]:[COD_GRU]],2,0),"")</f>
        <v>Panecito Easy</v>
      </c>
      <c r="J9" s="15">
        <v>5</v>
      </c>
      <c r="K9" s="16">
        <f>IFERROR(+VLOOKUP(H9,[1]!_C108__Cobertura_Central[[COD_ART]:[Cj/H]],4,0)*J9,"")</f>
        <v>791.59660000000008</v>
      </c>
      <c r="L9" s="17" t="str">
        <f>IFERROR(+VLOOKUP(H9,[1]!Plan[[Cod_ART]:[Cajas]],7,0),"")</f>
        <v/>
      </c>
      <c r="M9" s="18" t="str">
        <f>IFERROR(+VLOOKUP(H9,[1]!D01__SD_STO_ART[[COD_ART]:[COD_GRU]],3,0),"")</f>
        <v xml:space="preserve">MEC </v>
      </c>
      <c r="N9" s="19">
        <f>IF(H9="","",+$J$4)</f>
        <v>0</v>
      </c>
      <c r="O9" s="13"/>
      <c r="P9" s="14" t="str">
        <f>IFERROR(+VLOOKUP(O9,[1]!D01__SD_STO_ART[[COD_ART]:[COD_GRU]],2,0),"")</f>
        <v/>
      </c>
      <c r="Q9" s="15"/>
      <c r="R9" s="16" t="str">
        <f>IFERROR(+VLOOKUP(O9,[1]!_C108__Cobertura_Central[[COD_ART]:[Cj/H]],4,0)*Q9,"")</f>
        <v/>
      </c>
      <c r="S9" s="17" t="str">
        <f>IFERROR(+VLOOKUP(O9,[1]!Plan[[Cod_ART]:[Cajas]],7,0),"")</f>
        <v/>
      </c>
      <c r="T9" s="18" t="str">
        <f>IFERROR(+VLOOKUP(O9,[1]!D01__SD_STO_ART[[COD_ART]:[COD_GRU]],3,0),"")</f>
        <v/>
      </c>
      <c r="U9" s="19" t="str">
        <f t="shared" si="1"/>
        <v/>
      </c>
      <c r="V9" s="13" t="s">
        <v>1</v>
      </c>
      <c r="W9" s="14" t="str">
        <f>IFERROR(+VLOOKUP(V9,[1]!D01__SD_STO_ART[[COD_ART]:[COD_GRU]],2,0),"")</f>
        <v>Pepito</v>
      </c>
      <c r="X9" s="15">
        <v>1.75</v>
      </c>
      <c r="Y9" s="16">
        <f>IFERROR(+VLOOKUP(V9,[1]!_C108__Cobertura_Central[[COD_ART]:[Cj/H]],4,0)*X9,"")</f>
        <v>280.32863250000003</v>
      </c>
      <c r="Z9" s="17" t="str">
        <f>IFERROR(+VLOOKUP(V9,[1]!Plan[[Cod_ART]:[Cajas]],7,0),"")</f>
        <v/>
      </c>
      <c r="AA9" s="18" t="str">
        <f>IFERROR(+VLOOKUP(V9,[1]!D01__SD_STO_ART[[COD_ART]:[COD_GRU]],3,0),"")</f>
        <v xml:space="preserve">MEC </v>
      </c>
      <c r="AB9" s="19">
        <f t="shared" si="0"/>
        <v>0</v>
      </c>
      <c r="AC9" s="13"/>
      <c r="AD9" s="14" t="str">
        <f>IFERROR(+VLOOKUP(AC9,[1]!D01__SD_STO_ART[[COD_ART]:[COD_GRU]],2,0),"")</f>
        <v/>
      </c>
      <c r="AE9" s="15"/>
      <c r="AF9" s="16" t="str">
        <f>IFERROR(+VLOOKUP(AC9,[1]!_C108__Cobertura_Central[[COD_ART]:[Cj/H]],4,0)*AE9,"")</f>
        <v/>
      </c>
      <c r="AG9" s="17" t="str">
        <f>IFERROR(+VLOOKUP(AC9,[1]!Plan[[Cod_ART]:[Cajas]],7,0),"")</f>
        <v/>
      </c>
      <c r="AH9" s="18" t="str">
        <f>IFERROR(+VLOOKUP(AC9,[1]!D01__SD_STO_ART[[COD_ART]:[COD_GRU]],3,0),"")</f>
        <v/>
      </c>
      <c r="AI9" s="19" t="str">
        <f t="shared" ref="AI9:AI15" si="2">IF(AC9="","",+$AE$4)</f>
        <v/>
      </c>
      <c r="AJ9" s="13"/>
      <c r="AK9" s="14" t="str">
        <f>IFERROR(+VLOOKUP(AJ9,[1]!D01__SD_STO_ART[[COD_ART]:[COD_GRU]],2,0),"")</f>
        <v/>
      </c>
      <c r="AL9" s="15"/>
      <c r="AM9" s="16" t="str">
        <f>IFERROR(+VLOOKUP(AJ9,[1]!_C108__Cobertura_Central[[COD_ART]:[Cj/H]],4,0)*AL9,"")</f>
        <v/>
      </c>
      <c r="AN9" s="17" t="str">
        <f>IFERROR(+VLOOKUP(AJ9,[1]!Plan[[Cod_ART]:[Cajas]],7,0),"")</f>
        <v/>
      </c>
      <c r="AO9" s="18" t="str">
        <f>IFERROR(+VLOOKUP(AJ9,[1]!D01__SD_STO_ART[[COD_ART]:[COD_GRU]],3,0),"")</f>
        <v/>
      </c>
    </row>
    <row r="10" spans="1:41" ht="48" x14ac:dyDescent="0.25">
      <c r="A10" s="13" t="s">
        <v>17</v>
      </c>
      <c r="B10" s="14" t="str">
        <f>IFERROR(+VLOOKUP(A10,[1]!D01__SD_STO_ART[[COD_ART]:[COD_GRU]],2,0),"")</f>
        <v>Bollito 100% Integral Easy Pack 8 unidades</v>
      </c>
      <c r="C10" s="15">
        <v>2</v>
      </c>
      <c r="D10" s="16">
        <f>IFERROR(+VLOOKUP(A10,[1]!_C108__Cobertura_Central[[COD_ART]:[Cj/H]],4,0)*C10,"")</f>
        <v>272.00171999999998</v>
      </c>
      <c r="E10" s="17" t="str">
        <f>IFERROR(+VLOOKUP(A10,[1]!Plan[[Cod_ART]:[Cajas]],7,0),"")</f>
        <v/>
      </c>
      <c r="F10" s="18" t="str">
        <f>IFERROR(+VLOOKUP(A10,[1]!D01__SD_STO_ART[[COD_ART]:[COD_GRU]],3,0),"")</f>
        <v>VIME</v>
      </c>
      <c r="G10" s="19">
        <f>IF(A10="","",+$C$4)</f>
        <v>0</v>
      </c>
      <c r="H10" s="13"/>
      <c r="I10" s="14" t="str">
        <f>IFERROR(+VLOOKUP(H10,[1]!D01__SD_STO_ART[[COD_ART]:[COD_GRU]],2,0),"")</f>
        <v/>
      </c>
      <c r="J10" s="15"/>
      <c r="K10" s="16" t="str">
        <f>IFERROR(+VLOOKUP(H10,[1]!_C108__Cobertura_Central[[COD_ART]:[Cj/H]],4,0)*J10,"")</f>
        <v/>
      </c>
      <c r="L10" s="17" t="str">
        <f>IFERROR(+VLOOKUP(H10,[1]!Plan[[Cod_ART]:[Cajas]],7,0),"")</f>
        <v/>
      </c>
      <c r="M10" s="18" t="str">
        <f>IFERROR(+VLOOKUP(H10,[1]!D01__SD_STO_ART[[COD_ART]:[COD_GRU]],3,0),"")</f>
        <v/>
      </c>
      <c r="N10" s="19" t="str">
        <f>IF(H10="","",+$J$4)</f>
        <v/>
      </c>
      <c r="O10" s="13"/>
      <c r="P10" s="14" t="str">
        <f>IFERROR(+VLOOKUP(O10,[1]!D01__SD_STO_ART[[COD_ART]:[COD_GRU]],2,0),"")</f>
        <v/>
      </c>
      <c r="Q10" s="15"/>
      <c r="R10" s="16" t="str">
        <f>IFERROR(+VLOOKUP(O10,[1]!_C108__Cobertura_Central[[COD_ART]:[Cj/H]],4,0)*Q10,"")</f>
        <v/>
      </c>
      <c r="S10" s="17" t="str">
        <f>IFERROR(+VLOOKUP(O10,[1]!Plan[[Cod_ART]:[Cajas]],7,0),"")</f>
        <v/>
      </c>
      <c r="T10" s="18" t="str">
        <f>IFERROR(+VLOOKUP(O10,[1]!D01__SD_STO_ART[[COD_ART]:[COD_GRU]],3,0),"")</f>
        <v/>
      </c>
      <c r="U10" s="19" t="str">
        <f t="shared" si="1"/>
        <v/>
      </c>
      <c r="V10" s="13" t="s">
        <v>5</v>
      </c>
      <c r="W10" s="14" t="str">
        <f>IFERROR(+VLOOKUP(V10,[1]!D01__SD_STO_ART[[COD_ART]:[COD_GRU]],2,0),"")</f>
        <v>Barra Castellana</v>
      </c>
      <c r="X10" s="15">
        <v>0.8</v>
      </c>
      <c r="Y10" s="16">
        <f>IFERROR(+VLOOKUP(V10,[1]!_C108__Cobertura_Central[[COD_ART]:[Cj/H]],4,0)*X10,"")</f>
        <v>96.733248000000003</v>
      </c>
      <c r="Z10" s="17" t="str">
        <f>IFERROR(+VLOOKUP(V10,[1]!Plan[[Cod_ART]:[Cajas]],7,0),"")</f>
        <v/>
      </c>
      <c r="AA10" s="18" t="str">
        <f>IFERROR(+VLOOKUP(V10,[1]!D01__SD_STO_ART[[COD_ART]:[COD_GRU]],3,0),"")</f>
        <v xml:space="preserve">MEC </v>
      </c>
      <c r="AB10" s="19">
        <f t="shared" si="0"/>
        <v>0</v>
      </c>
      <c r="AC10" s="13" t="s">
        <v>7</v>
      </c>
      <c r="AD10" s="14" t="str">
        <f>IFERROR(+VLOOKUP(AC10,[1]!D01__SD_STO_ART[[COD_ART]:[COD_GRU]],2,0),"")</f>
        <v>Viena Mondat 145 gr</v>
      </c>
      <c r="AE10" s="15">
        <v>3</v>
      </c>
      <c r="AF10" s="16">
        <f>IFERROR(+VLOOKUP(AC10,[1]!_C108__Cobertura_Central[[COD_ART]:[Cj/H]],4,0)*AE10,"")</f>
        <v>740.24537999999995</v>
      </c>
      <c r="AG10" s="17" t="str">
        <f>IFERROR(+VLOOKUP(AC10,[1]!Plan[[Cod_ART]:[Cajas]],7,0),"")</f>
        <v/>
      </c>
      <c r="AH10" s="18" t="str">
        <f>IFERROR(+VLOOKUP(AC10,[1]!D01__SD_STO_ART[[COD_ART]:[COD_GRU]],3,0),"")</f>
        <v xml:space="preserve">MEC </v>
      </c>
      <c r="AI10" s="19">
        <f t="shared" si="2"/>
        <v>0</v>
      </c>
      <c r="AJ10" s="13" t="s">
        <v>12</v>
      </c>
      <c r="AK10" s="14" t="str">
        <f>IFERROR(+VLOOKUP(AJ10,[1]!D01__SD_STO_ART[[COD_ART]:[COD_GRU]],2,0),"")</f>
        <v>Mollete</v>
      </c>
      <c r="AL10" s="15">
        <v>4</v>
      </c>
      <c r="AM10" s="16">
        <f>IFERROR(+VLOOKUP(AJ10,[1]!_C108__Cobertura_Central[[COD_ART]:[Cj/H]],4,0)*AL10,"")</f>
        <v>622.64148</v>
      </c>
      <c r="AN10" s="17" t="str">
        <f>IFERROR(+VLOOKUP(AJ10,[1]!Plan[[Cod_ART]:[Cajas]],7,0),"")</f>
        <v/>
      </c>
      <c r="AO10" s="18" t="str">
        <f>IFERROR(+VLOOKUP(AJ10,[1]!D01__SD_STO_ART[[COD_ART]:[COD_GRU]],3,0),"")</f>
        <v xml:space="preserve">MEC </v>
      </c>
    </row>
    <row r="11" spans="1:41" ht="24" x14ac:dyDescent="0.25">
      <c r="A11" s="13" t="s">
        <v>26</v>
      </c>
      <c r="B11" s="14" t="str">
        <f>IFERROR(+VLOOKUP(A11,[1]!D01__SD_STO_ART[[COD_ART]:[COD_GRU]],2,0),"")</f>
        <v>Bollito Easy</v>
      </c>
      <c r="C11" s="15">
        <v>2</v>
      </c>
      <c r="D11" s="16">
        <f>IFERROR(+VLOOKUP(A11,[1]!_C108__Cobertura_Central[[COD_ART]:[Cj/H]],4,0)*C11,"")</f>
        <v>269.71118000000001</v>
      </c>
      <c r="E11" s="17" t="str">
        <f>IFERROR(+VLOOKUP(A11,[1]!Plan[[Cod_ART]:[Cajas]],7,0),"")</f>
        <v/>
      </c>
      <c r="F11" s="18" t="str">
        <f>IFERROR(+VLOOKUP(A11,[1]!D01__SD_STO_ART[[COD_ART]:[COD_GRU]],3,0),"")</f>
        <v>VIME</v>
      </c>
      <c r="G11" s="19">
        <f t="shared" ref="G11:G18" si="3">IF(A11="","",+$C$4)</f>
        <v>0</v>
      </c>
      <c r="H11" s="13"/>
      <c r="I11" s="14" t="str">
        <f>IFERROR(+VLOOKUP(H11,[1]!D01__SD_STO_ART[[COD_ART]:[COD_GRU]],2,0),"")</f>
        <v/>
      </c>
      <c r="J11" s="15"/>
      <c r="K11" s="16" t="str">
        <f>IFERROR(+VLOOKUP(H11,[1]!_C108__Cobertura_Central[[COD_ART]:[Cj/H]],4,0)*J11,"")</f>
        <v/>
      </c>
      <c r="L11" s="17" t="str">
        <f>IFERROR(+VLOOKUP(H11,[1]!Plan[[Cod_ART]:[Cajas]],7,0),"")</f>
        <v/>
      </c>
      <c r="M11" s="18" t="str">
        <f>IFERROR(+VLOOKUP(H11,[1]!D01__SD_STO_ART[[COD_ART]:[COD_GRU]],3,0),"")</f>
        <v/>
      </c>
      <c r="N11" s="19" t="str">
        <f>IF(H11="","",+$J$4)</f>
        <v/>
      </c>
      <c r="O11" s="13"/>
      <c r="P11" s="14" t="str">
        <f>IFERROR(+VLOOKUP(O11,[1]!D01__SD_STO_ART[[COD_ART]:[COD_GRU]],2,0),"")</f>
        <v/>
      </c>
      <c r="Q11" s="15"/>
      <c r="R11" s="16" t="str">
        <f>IFERROR(+VLOOKUP(O11,[1]!_C108__Cobertura_Central[[COD_ART]:[Cj/H]],4,0)*Q11,"")</f>
        <v/>
      </c>
      <c r="S11" s="17" t="str">
        <f>IFERROR(+VLOOKUP(O11,[1]!Plan[[Cod_ART]:[Cajas]],7,0),"")</f>
        <v/>
      </c>
      <c r="T11" s="18" t="str">
        <f>IFERROR(+VLOOKUP(O11,[1]!D01__SD_STO_ART[[COD_ART]:[COD_GRU]],3,0),"")</f>
        <v/>
      </c>
      <c r="U11" s="19" t="str">
        <f t="shared" si="1"/>
        <v/>
      </c>
      <c r="V11" s="13" t="s">
        <v>4</v>
      </c>
      <c r="W11" s="14" t="str">
        <f>IFERROR(+VLOOKUP(V11,[1]!D01__SD_STO_ART[[COD_ART]:[COD_GRU]],2,0),"")</f>
        <v>Barra Castellana</v>
      </c>
      <c r="X11" s="15">
        <v>1.2</v>
      </c>
      <c r="Y11" s="16">
        <f>IFERROR(+VLOOKUP(V11,[1]!_C108__Cobertura_Central[[COD_ART]:[Cj/H]],4,0)*X11,"")</f>
        <v>164.47472400000001</v>
      </c>
      <c r="Z11" s="17" t="str">
        <f>IFERROR(+VLOOKUP(V11,[1]!Plan[[Cod_ART]:[Cajas]],7,0),"")</f>
        <v/>
      </c>
      <c r="AA11" s="18" t="str">
        <f>IFERROR(+VLOOKUP(V11,[1]!D01__SD_STO_ART[[COD_ART]:[COD_GRU]],3,0),"")</f>
        <v xml:space="preserve">MEC </v>
      </c>
      <c r="AB11" s="19">
        <f t="shared" si="0"/>
        <v>0</v>
      </c>
      <c r="AC11" s="13" t="s">
        <v>8</v>
      </c>
      <c r="AD11" s="14" t="str">
        <f>IFERROR(+VLOOKUP(AC11,[1]!D01__SD_STO_ART[[COD_ART]:[COD_GRU]],2,0),"")</f>
        <v>Barra de Viena</v>
      </c>
      <c r="AE11" s="15">
        <v>2</v>
      </c>
      <c r="AF11" s="16">
        <f>IFERROR(+VLOOKUP(AC11,[1]!_C108__Cobertura_Central[[COD_ART]:[Cj/H]],4,0)*AE11,"")</f>
        <v>484.22359999999998</v>
      </c>
      <c r="AG11" s="17" t="str">
        <f>IFERROR(+VLOOKUP(AC11,[1]!Plan[[Cod_ART]:[Cajas]],7,0),"")</f>
        <v/>
      </c>
      <c r="AH11" s="18" t="str">
        <f>IFERROR(+VLOOKUP(AC11,[1]!D01__SD_STO_ART[[COD_ART]:[COD_GRU]],3,0),"")</f>
        <v xml:space="preserve">MEC </v>
      </c>
      <c r="AI11" s="19">
        <f t="shared" si="2"/>
        <v>0</v>
      </c>
      <c r="AJ11" s="13" t="s">
        <v>13</v>
      </c>
      <c r="AK11" s="14" t="str">
        <f>IFERROR(+VLOOKUP(AJ11,[1]!D01__SD_STO_ART[[COD_ART]:[COD_GRU]],2,0),"")</f>
        <v>Payesito Mondat</v>
      </c>
      <c r="AL11" s="15">
        <v>2</v>
      </c>
      <c r="AM11" s="16">
        <f>IFERROR(+VLOOKUP(AJ11,[1]!_C108__Cobertura_Central[[COD_ART]:[Cj/H]],4,0)*AL11,"")</f>
        <v>385.34544</v>
      </c>
      <c r="AN11" s="17" t="str">
        <f>IFERROR(+VLOOKUP(AJ11,[1]!Plan[[Cod_ART]:[Cajas]],7,0),"")</f>
        <v/>
      </c>
      <c r="AO11" s="18" t="str">
        <f>IFERROR(+VLOOKUP(AJ11,[1]!D01__SD_STO_ART[[COD_ART]:[COD_GRU]],3,0),"")</f>
        <v xml:space="preserve">MEC </v>
      </c>
    </row>
    <row r="12" spans="1:41" ht="36" x14ac:dyDescent="0.25">
      <c r="A12" s="13" t="s">
        <v>14</v>
      </c>
      <c r="B12" s="14" t="str">
        <f>IFERROR(+VLOOKUP(A12,[1]!D01__SD_STO_ART[[COD_ART]:[COD_GRU]],2,0),"")</f>
        <v>Mini Panecillo Easy</v>
      </c>
      <c r="C12" s="15">
        <v>2</v>
      </c>
      <c r="D12" s="16">
        <f>IFERROR(+VLOOKUP(A12,[1]!_C108__Cobertura_Central[[COD_ART]:[Cj/H]],4,0)*C12,"")</f>
        <v>269.71118000000001</v>
      </c>
      <c r="E12" s="17" t="str">
        <f>IFERROR(+VLOOKUP(A12,[1]!Plan[[Cod_ART]:[Cajas]],7,0),"")</f>
        <v/>
      </c>
      <c r="F12" s="18" t="str">
        <f>IFERROR(+VLOOKUP(A12,[1]!D01__SD_STO_ART[[COD_ART]:[COD_GRU]],3,0),"")</f>
        <v>VIME</v>
      </c>
      <c r="G12" s="19">
        <f t="shared" si="3"/>
        <v>0</v>
      </c>
      <c r="H12" s="13"/>
      <c r="I12" s="14" t="str">
        <f>IFERROR(+VLOOKUP(H12,[1]!D01__SD_STO_ART[[COD_ART]:[COD_GRU]],2,0),"")</f>
        <v/>
      </c>
      <c r="J12" s="15"/>
      <c r="K12" s="16" t="str">
        <f>IFERROR(+VLOOKUP(H12,[1]!_C108__Cobertura_Central[[COD_ART]:[Cj/H]],4,0)*J12,"")</f>
        <v/>
      </c>
      <c r="L12" s="17" t="str">
        <f>IFERROR(+VLOOKUP(H12,[1]!Plan[[Cod_ART]:[Cajas]],7,0),"")</f>
        <v/>
      </c>
      <c r="M12" s="18" t="str">
        <f>IFERROR(+VLOOKUP(H12,[1]!D01__SD_STO_ART[[COD_ART]:[COD_GRU]],3,0),"")</f>
        <v/>
      </c>
      <c r="N12" s="19" t="str">
        <f t="shared" ref="N12:N18" si="4">IF(H12="","",+$J$4)</f>
        <v/>
      </c>
      <c r="O12" s="13"/>
      <c r="P12" s="14" t="str">
        <f>IFERROR(+VLOOKUP(O12,[1]!D01__SD_STO_ART[[COD_ART]:[COD_GRU]],2,0),"")</f>
        <v/>
      </c>
      <c r="Q12" s="15"/>
      <c r="R12" s="16" t="str">
        <f>IFERROR(+VLOOKUP(O12,[1]!_C108__Cobertura_Central[[COD_ART]:[Cj/H]],4,0)*Q12,"")</f>
        <v/>
      </c>
      <c r="S12" s="17" t="str">
        <f>IFERROR(+VLOOKUP(O12,[1]!Plan[[Cod_ART]:[Cajas]],7,0),"")</f>
        <v/>
      </c>
      <c r="T12" s="18" t="str">
        <f>IFERROR(+VLOOKUP(O12,[1]!D01__SD_STO_ART[[COD_ART]:[COD_GRU]],3,0),"")</f>
        <v/>
      </c>
      <c r="U12" s="19" t="str">
        <f t="shared" si="1"/>
        <v/>
      </c>
      <c r="V12" s="13" t="s">
        <v>25</v>
      </c>
      <c r="W12" s="14" t="str">
        <f>IFERROR(+VLOOKUP(V12,[1]!D01__SD_STO_ART[[COD_ART]:[COD_GRU]],2,0),"")</f>
        <v>Panecito Sin Sal Añadida Easy</v>
      </c>
      <c r="X12" s="15">
        <v>2</v>
      </c>
      <c r="Y12" s="16">
        <f>IFERROR(+VLOOKUP(V12,[1]!_C108__Cobertura_Central[[COD_ART]:[Cj/H]],4,0)*X12,"")</f>
        <v>316.78034000000002</v>
      </c>
      <c r="Z12" s="17" t="str">
        <f>IFERROR(+VLOOKUP(V12,[1]!Plan[[Cod_ART]:[Cajas]],7,0),"")</f>
        <v/>
      </c>
      <c r="AA12" s="18" t="str">
        <f>IFERROR(+VLOOKUP(V12,[1]!D01__SD_STO_ART[[COD_ART]:[COD_GRU]],3,0),"")</f>
        <v xml:space="preserve">MEC </v>
      </c>
      <c r="AB12" s="19">
        <f t="shared" si="0"/>
        <v>0</v>
      </c>
      <c r="AC12" s="13" t="s">
        <v>3</v>
      </c>
      <c r="AD12" s="14" t="str">
        <f>IFERROR(+VLOOKUP(AC12,[1]!D01__SD_STO_ART[[COD_ART]:[COD_GRU]],2,0),"")</f>
        <v>Bocata</v>
      </c>
      <c r="AE12" s="15">
        <v>2</v>
      </c>
      <c r="AF12" s="16">
        <f>IFERROR(+VLOOKUP(AC12,[1]!_C108__Cobertura_Central[[COD_ART]:[Cj/H]],4,0)*AE12,"")</f>
        <v>448.91428000000002</v>
      </c>
      <c r="AG12" s="17" t="str">
        <f>IFERROR(+VLOOKUP(AC12,[1]!Plan[[Cod_ART]:[Cajas]],7,0),"")</f>
        <v/>
      </c>
      <c r="AH12" s="18" t="str">
        <f>IFERROR(+VLOOKUP(AC12,[1]!D01__SD_STO_ART[[COD_ART]:[COD_GRU]],3,0),"")</f>
        <v xml:space="preserve">MEC </v>
      </c>
      <c r="AI12" s="19">
        <f t="shared" si="2"/>
        <v>0</v>
      </c>
      <c r="AJ12" s="13"/>
      <c r="AK12" s="14" t="str">
        <f>IFERROR(+VLOOKUP(AJ12,[1]!D01__SD_STO_ART[[COD_ART]:[COD_GRU]],2,0),"")</f>
        <v/>
      </c>
      <c r="AL12" s="15"/>
      <c r="AM12" s="16" t="str">
        <f>IFERROR(+VLOOKUP(AJ12,[1]!_C108__Cobertura_Central[[COD_ART]:[Cj/H]],4,0)*AL12,"")</f>
        <v/>
      </c>
      <c r="AN12" s="17" t="str">
        <f>IFERROR(+VLOOKUP(AJ12,[1]!Plan[[Cod_ART]:[Cajas]],7,0),"")</f>
        <v/>
      </c>
      <c r="AO12" s="18" t="str">
        <f>IFERROR(+VLOOKUP(AJ12,[1]!D01__SD_STO_ART[[COD_ART]:[COD_GRU]],3,0),"")</f>
        <v/>
      </c>
    </row>
    <row r="13" spans="1:41" ht="36" x14ac:dyDescent="0.25">
      <c r="A13" s="13"/>
      <c r="B13" s="14" t="str">
        <f>IFERROR(+VLOOKUP(A13,[1]!D01__SD_STO_ART[[COD_ART]:[COD_GRU]],2,0),"")</f>
        <v/>
      </c>
      <c r="C13" s="15"/>
      <c r="D13" s="16" t="str">
        <f>IFERROR(+VLOOKUP(A13,[1]!_C108__Cobertura_Central[[COD_ART]:[Cj/H]],4,0)*C13,"")</f>
        <v/>
      </c>
      <c r="E13" s="17" t="str">
        <f>IFERROR(+VLOOKUP(A13,[1]!Plan[[Cod_ART]:[Cajas]],7,0),"")</f>
        <v/>
      </c>
      <c r="F13" s="18" t="str">
        <f>IFERROR(+VLOOKUP(A13,[1]!D01__SD_STO_ART[[COD_ART]:[COD_GRU]],3,0),"")</f>
        <v/>
      </c>
      <c r="G13" s="19" t="str">
        <f t="shared" si="3"/>
        <v/>
      </c>
      <c r="H13" s="13"/>
      <c r="I13" s="14" t="str">
        <f>IFERROR(+VLOOKUP(H13,[1]!D01__SD_STO_ART[[COD_ART]:[COD_GRU]],2,0),"")</f>
        <v/>
      </c>
      <c r="J13" s="15"/>
      <c r="K13" s="16" t="str">
        <f>IFERROR(+VLOOKUP(H13,[1]!_C108__Cobertura_Central[[COD_ART]:[Cj/H]],4,0)*J13,"")</f>
        <v/>
      </c>
      <c r="L13" s="17" t="str">
        <f>IFERROR(+VLOOKUP(H13,[1]!Plan[[Cod_ART]:[Cajas]],7,0),"")</f>
        <v/>
      </c>
      <c r="M13" s="18" t="str">
        <f>IFERROR(+VLOOKUP(H13,[1]!D01__SD_STO_ART[[COD_ART]:[COD_GRU]],3,0),"")</f>
        <v/>
      </c>
      <c r="N13" s="19" t="str">
        <f t="shared" si="4"/>
        <v/>
      </c>
      <c r="O13" s="13"/>
      <c r="P13" s="14" t="str">
        <f>IFERROR(+VLOOKUP(O13,[1]!D01__SD_STO_ART[[COD_ART]:[COD_GRU]],2,0),"")</f>
        <v/>
      </c>
      <c r="Q13" s="15"/>
      <c r="R13" s="16" t="str">
        <f>IFERROR(+VLOOKUP(O13,[1]!_C108__Cobertura_Central[[COD_ART]:[Cj/H]],4,0)*Q13,"")</f>
        <v/>
      </c>
      <c r="S13" s="17" t="str">
        <f>IFERROR(+VLOOKUP(O13,[1]!Plan[[Cod_ART]:[Cajas]],7,0),"")</f>
        <v/>
      </c>
      <c r="T13" s="18" t="str">
        <f>IFERROR(+VLOOKUP(O13,[1]!D01__SD_STO_ART[[COD_ART]:[COD_GRU]],3,0),"")</f>
        <v/>
      </c>
      <c r="U13" s="19" t="str">
        <f t="shared" si="1"/>
        <v/>
      </c>
      <c r="V13" s="13" t="s">
        <v>18</v>
      </c>
      <c r="W13" s="14" t="str">
        <f>IFERROR(+VLOOKUP(V13,[1]!D01__SD_STO_ART[[COD_ART]:[COD_GRU]],2,0),"")</f>
        <v>Pepito Sin Sal Añadida Easy</v>
      </c>
      <c r="X13" s="15">
        <v>2</v>
      </c>
      <c r="Y13" s="16">
        <f>IFERROR(+VLOOKUP(V13,[1]!_C108__Cobertura_Central[[COD_ART]:[Cj/H]],4,0)*X13,"")</f>
        <v>332.45256000000001</v>
      </c>
      <c r="Z13" s="17" t="str">
        <f>IFERROR(+VLOOKUP(V13,[1]!Plan[[Cod_ART]:[Cajas]],7,0),"")</f>
        <v/>
      </c>
      <c r="AA13" s="18" t="str">
        <f>IFERROR(+VLOOKUP(V13,[1]!D01__SD_STO_ART[[COD_ART]:[COD_GRU]],3,0),"")</f>
        <v xml:space="preserve">MEC </v>
      </c>
      <c r="AB13" s="19">
        <f t="shared" si="0"/>
        <v>0</v>
      </c>
      <c r="AC13" s="13" t="s">
        <v>10</v>
      </c>
      <c r="AD13" s="14" t="str">
        <f>IFERROR(+VLOOKUP(AC13,[1]!D01__SD_STO_ART[[COD_ART]:[COD_GRU]],2,0),"")</f>
        <v>Viena con Salvado Pequeña</v>
      </c>
      <c r="AE13" s="15">
        <v>2</v>
      </c>
      <c r="AF13" s="16">
        <f>IFERROR(+VLOOKUP(AC13,[1]!_C108__Cobertura_Central[[COD_ART]:[Cj/H]],4,0)*AE13,"")</f>
        <v>411.48579999999998</v>
      </c>
      <c r="AG13" s="17" t="str">
        <f>IFERROR(+VLOOKUP(AC13,[1]!Plan[[Cod_ART]:[Cajas]],7,0),"")</f>
        <v/>
      </c>
      <c r="AH13" s="18" t="str">
        <f>IFERROR(+VLOOKUP(AC13,[1]!D01__SD_STO_ART[[COD_ART]:[COD_GRU]],3,0),"")</f>
        <v xml:space="preserve">MEC </v>
      </c>
      <c r="AI13" s="19">
        <f t="shared" si="2"/>
        <v>0</v>
      </c>
      <c r="AJ13" s="13"/>
      <c r="AK13" s="14" t="str">
        <f>IFERROR(+VLOOKUP(AJ13,[1]!D01__SD_STO_ART[[COD_ART]:[COD_GRU]],2,0),"")</f>
        <v/>
      </c>
      <c r="AL13" s="15"/>
      <c r="AM13" s="16" t="str">
        <f>IFERROR(+VLOOKUP(AJ13,[1]!_C108__Cobertura_Central[[COD_ART]:[Cj/H]],4,0)*AL13,"")</f>
        <v/>
      </c>
      <c r="AN13" s="17" t="str">
        <f>IFERROR(+VLOOKUP(AJ13,[1]!Plan[[Cod_ART]:[Cajas]],7,0),"")</f>
        <v/>
      </c>
      <c r="AO13" s="18" t="str">
        <f>IFERROR(+VLOOKUP(AJ13,[1]!D01__SD_STO_ART[[COD_ART]:[COD_GRU]],3,0),"")</f>
        <v/>
      </c>
    </row>
    <row r="14" spans="1:41" ht="36" x14ac:dyDescent="0.25">
      <c r="A14" s="13"/>
      <c r="B14" s="14" t="str">
        <f>IFERROR(+VLOOKUP(A14,[1]!D01__SD_STO_ART[[COD_ART]:[COD_GRU]],2,0),"")</f>
        <v/>
      </c>
      <c r="C14" s="15"/>
      <c r="D14" s="16" t="str">
        <f>IFERROR(+VLOOKUP(A14,[1]!_C108__Cobertura_Central[[COD_ART]:[Cj/H]],4,0)*C14,"")</f>
        <v/>
      </c>
      <c r="E14" s="17" t="str">
        <f>IFERROR(+VLOOKUP(A14,[1]!Plan[[Cod_ART]:[Cajas]],7,0),"")</f>
        <v/>
      </c>
      <c r="F14" s="18" t="str">
        <f>IFERROR(+VLOOKUP(A14,[1]!D01__SD_STO_ART[[COD_ART]:[COD_GRU]],3,0),"")</f>
        <v/>
      </c>
      <c r="G14" s="19" t="str">
        <f t="shared" si="3"/>
        <v/>
      </c>
      <c r="H14" s="13"/>
      <c r="I14" s="14" t="str">
        <f>IFERROR(+VLOOKUP(H14,[1]!D01__SD_STO_ART[[COD_ART]:[COD_GRU]],2,0),"")</f>
        <v/>
      </c>
      <c r="J14" s="15"/>
      <c r="K14" s="16" t="str">
        <f>IFERROR(+VLOOKUP(H14,[1]!_C108__Cobertura_Central[[COD_ART]:[Cj/H]],4,0)*J14,"")</f>
        <v/>
      </c>
      <c r="L14" s="17" t="str">
        <f>IFERROR(+VLOOKUP(H14,[1]!Plan[[Cod_ART]:[Cajas]],7,0),"")</f>
        <v/>
      </c>
      <c r="M14" s="18" t="str">
        <f>IFERROR(+VLOOKUP(H14,[1]!D01__SD_STO_ART[[COD_ART]:[COD_GRU]],3,0),"")</f>
        <v/>
      </c>
      <c r="N14" s="19" t="str">
        <f t="shared" si="4"/>
        <v/>
      </c>
      <c r="O14" s="13"/>
      <c r="P14" s="14" t="str">
        <f>IFERROR(+VLOOKUP(O14,[1]!D01__SD_STO_ART[[COD_ART]:[COD_GRU]],2,0),"")</f>
        <v/>
      </c>
      <c r="Q14" s="15"/>
      <c r="R14" s="16" t="str">
        <f>IFERROR(+VLOOKUP(O14,[1]!_C108__Cobertura_Central[[COD_ART]:[Cj/H]],4,0)*Q14,"")</f>
        <v/>
      </c>
      <c r="S14" s="17" t="str">
        <f>IFERROR(+VLOOKUP(O14,[1]!Plan[[Cod_ART]:[Cajas]],7,0),"")</f>
        <v/>
      </c>
      <c r="T14" s="18" t="str">
        <f>IFERROR(+VLOOKUP(O14,[1]!D01__SD_STO_ART[[COD_ART]:[COD_GRU]],3,0),"")</f>
        <v/>
      </c>
      <c r="U14" s="19" t="str">
        <f t="shared" si="1"/>
        <v/>
      </c>
      <c r="V14" s="13" t="s">
        <v>20</v>
      </c>
      <c r="W14" s="14" t="str">
        <f>IFERROR(+VLOOKUP(V14,[1]!D01__SD_STO_ART[[COD_ART]:[COD_GRU]],2,0),"")</f>
        <v>Pepito con Salvado Sin Sal Añadida Easy</v>
      </c>
      <c r="X14" s="15">
        <v>2</v>
      </c>
      <c r="Y14" s="16">
        <f>IFERROR(+VLOOKUP(V14,[1]!_C108__Cobertura_Central[[COD_ART]:[Cj/H]],4,0)*X14,"")</f>
        <v>332.42077999999998</v>
      </c>
      <c r="Z14" s="17" t="str">
        <f>IFERROR(+VLOOKUP(V14,[1]!Plan[[Cod_ART]:[Cajas]],7,0),"")</f>
        <v/>
      </c>
      <c r="AA14" s="18" t="str">
        <f>IFERROR(+VLOOKUP(V14,[1]!D01__SD_STO_ART[[COD_ART]:[COD_GRU]],3,0),"")</f>
        <v xml:space="preserve">MEC </v>
      </c>
      <c r="AB14" s="19">
        <f t="shared" si="0"/>
        <v>0</v>
      </c>
      <c r="AC14" s="13" t="s">
        <v>19</v>
      </c>
      <c r="AD14" s="14" t="str">
        <f>IFERROR(+VLOOKUP(AC14,[1]!D01__SD_STO_ART[[COD_ART]:[COD_GRU]],2,0),"")</f>
        <v>Pepito con Salvado Easy</v>
      </c>
      <c r="AE14" s="15">
        <v>2</v>
      </c>
      <c r="AF14" s="16">
        <f>IFERROR(+VLOOKUP(AC14,[1]!_C108__Cobertura_Central[[COD_ART]:[Cj/H]],4,0)*AE14,"")</f>
        <v>332.43155999999999</v>
      </c>
      <c r="AG14" s="17" t="str">
        <f>IFERROR(+VLOOKUP(AC14,[1]!Plan[[Cod_ART]:[Cajas]],7,0),"")</f>
        <v/>
      </c>
      <c r="AH14" s="18" t="str">
        <f>IFERROR(+VLOOKUP(AC14,[1]!D01__SD_STO_ART[[COD_ART]:[COD_GRU]],3,0),"")</f>
        <v xml:space="preserve">MEC </v>
      </c>
      <c r="AI14" s="19">
        <f t="shared" si="2"/>
        <v>0</v>
      </c>
      <c r="AJ14" s="13"/>
      <c r="AK14" s="14" t="str">
        <f>IFERROR(+VLOOKUP(AJ14,[1]!D01__SD_STO_ART[[COD_ART]:[COD_GRU]],2,0),"")</f>
        <v/>
      </c>
      <c r="AL14" s="15"/>
      <c r="AM14" s="16" t="str">
        <f>IFERROR(+VLOOKUP(AJ14,[1]!_C108__Cobertura_Central[[COD_ART]:[Cj/H]],4,0)*AL14,"")</f>
        <v/>
      </c>
      <c r="AN14" s="17" t="str">
        <f>IFERROR(+VLOOKUP(AJ14,[1]!Plan[[Cod_ART]:[Cajas]],7,0),"")</f>
        <v/>
      </c>
      <c r="AO14" s="18" t="str">
        <f>IFERROR(+VLOOKUP(AJ14,[1]!D01__SD_STO_ART[[COD_ART]:[COD_GRU]],3,0),"")</f>
        <v/>
      </c>
    </row>
    <row r="15" spans="1:41" ht="24" x14ac:dyDescent="0.25">
      <c r="A15" s="13"/>
      <c r="B15" s="14" t="str">
        <f>IFERROR(+VLOOKUP(A15,[1]!D01__SD_STO_ART[[COD_ART]:[COD_GRU]],2,0),"")</f>
        <v/>
      </c>
      <c r="C15" s="15"/>
      <c r="D15" s="16" t="str">
        <f>IFERROR(+VLOOKUP(A15,[1]!_C108__Cobertura_Central[[COD_ART]:[Cj/H]],4,0)*C15,"")</f>
        <v/>
      </c>
      <c r="E15" s="17" t="str">
        <f>IFERROR(+VLOOKUP(A15,[1]!Plan[[Cod_ART]:[Cajas]],7,0),"")</f>
        <v/>
      </c>
      <c r="F15" s="18" t="str">
        <f>IFERROR(+VLOOKUP(A15,[1]!D01__SD_STO_ART[[COD_ART]:[COD_GRU]],3,0),"")</f>
        <v/>
      </c>
      <c r="G15" s="19" t="str">
        <f t="shared" si="3"/>
        <v/>
      </c>
      <c r="H15" s="13"/>
      <c r="I15" s="14" t="str">
        <f>IFERROR(+VLOOKUP(H15,[1]!D01__SD_STO_ART[[COD_ART]:[COD_GRU]],2,0),"")</f>
        <v/>
      </c>
      <c r="J15" s="15"/>
      <c r="K15" s="16" t="str">
        <f>IFERROR(+VLOOKUP(H15,[1]!_C108__Cobertura_Central[[COD_ART]:[Cj/H]],4,0)*J15,"")</f>
        <v/>
      </c>
      <c r="L15" s="17" t="str">
        <f>IFERROR(+VLOOKUP(H15,[1]!Plan[[Cod_ART]:[Cajas]],7,0),"")</f>
        <v/>
      </c>
      <c r="M15" s="18" t="str">
        <f>IFERROR(+VLOOKUP(H15,[1]!D01__SD_STO_ART[[COD_ART]:[COD_GRU]],3,0),"")</f>
        <v/>
      </c>
      <c r="N15" s="19" t="str">
        <f>IF(H15="","",+$J$4)</f>
        <v/>
      </c>
      <c r="O15" s="13"/>
      <c r="P15" s="14" t="str">
        <f>IFERROR(+VLOOKUP(O15,[1]!D01__SD_STO_ART[[COD_ART]:[COD_GRU]],2,0),"")</f>
        <v/>
      </c>
      <c r="Q15" s="15"/>
      <c r="R15" s="16" t="str">
        <f>IFERROR(+VLOOKUP(O15,[1]!_C108__Cobertura_Central[[COD_ART]:[Cj/H]],4,0)*Q15,"")</f>
        <v/>
      </c>
      <c r="S15" s="17" t="str">
        <f>IFERROR(+VLOOKUP(O15,[1]!Plan[[Cod_ART]:[Cajas]],7,0),"")</f>
        <v/>
      </c>
      <c r="T15" s="18" t="str">
        <f>IFERROR(+VLOOKUP(O15,[1]!D01__SD_STO_ART[[COD_ART]:[COD_GRU]],3,0),"")</f>
        <v/>
      </c>
      <c r="U15" s="19" t="str">
        <f t="shared" si="1"/>
        <v/>
      </c>
      <c r="V15" s="13"/>
      <c r="W15" s="14" t="str">
        <f>IFERROR(+VLOOKUP(V15,[1]!D01__SD_STO_ART[[COD_ART]:[COD_GRU]],2,0),"")</f>
        <v/>
      </c>
      <c r="X15" s="15"/>
      <c r="Y15" s="16" t="str">
        <f>IFERROR(+VLOOKUP(V15,[1]!_C108__Cobertura_Central[[COD_ART]:[Cj/H]],4,0)*X15,"")</f>
        <v/>
      </c>
      <c r="Z15" s="17" t="str">
        <f>IFERROR(+VLOOKUP(V15,[1]!Plan[[Cod_ART]:[Cajas]],7,0),"")</f>
        <v/>
      </c>
      <c r="AA15" s="18" t="str">
        <f>IFERROR(+VLOOKUP(V15,[1]!D01__SD_STO_ART[[COD_ART]:[COD_GRU]],3,0),"")</f>
        <v/>
      </c>
      <c r="AB15" s="19" t="str">
        <f>IF(V15="","",+$X$4)</f>
        <v/>
      </c>
      <c r="AC15" s="13" t="s">
        <v>23</v>
      </c>
      <c r="AD15" s="14" t="str">
        <f>IFERROR(+VLOOKUP(AC15,[1]!D01__SD_STO_ART[[COD_ART]:[COD_GRU]],2,0),"")</f>
        <v>Panecito con Salvado Easy</v>
      </c>
      <c r="AE15" s="15">
        <v>2</v>
      </c>
      <c r="AF15" s="16">
        <f>IFERROR(+VLOOKUP(AC15,[1]!_C108__Cobertura_Central[[COD_ART]:[Cj/H]],4,0)*AE15,"")</f>
        <v>316.79286000000002</v>
      </c>
      <c r="AG15" s="17" t="str">
        <f>IFERROR(+VLOOKUP(AC15,[1]!Plan[[Cod_ART]:[Cajas]],7,0),"")</f>
        <v/>
      </c>
      <c r="AH15" s="18" t="str">
        <f>IFERROR(+VLOOKUP(AC15,[1]!D01__SD_STO_ART[[COD_ART]:[COD_GRU]],3,0),"")</f>
        <v xml:space="preserve">MEC </v>
      </c>
      <c r="AI15" s="19">
        <f t="shared" si="2"/>
        <v>0</v>
      </c>
      <c r="AJ15" s="13" t="s">
        <v>30</v>
      </c>
      <c r="AK15" s="14" t="str">
        <f>IFERROR(+VLOOKUP(AJ15,[1]!D01__SD_STO_ART[[COD_ART]:[COD_GRU]],2,0),"")</f>
        <v>Baguetina Cereales</v>
      </c>
      <c r="AL15" s="15">
        <v>8</v>
      </c>
      <c r="AM15" s="16">
        <f>IFERROR(+VLOOKUP(AJ15,[1]!_C108__Cobertura_Central[[COD_ART]:[Cj/H]],4,0)*AL15,"")</f>
        <v>856.76895999999999</v>
      </c>
      <c r="AN15" s="17" t="str">
        <f>IFERROR(+VLOOKUP(AJ15,[1]!Plan[[Cod_ART]:[Cajas]],7,0),"")</f>
        <v/>
      </c>
      <c r="AO15" s="18" t="str">
        <f>IFERROR(+VLOOKUP(AJ15,[1]!D01__SD_STO_ART[[COD_ART]:[COD_GRU]],3,0),"")</f>
        <v>VIME</v>
      </c>
    </row>
    <row r="16" spans="1:41" ht="24" x14ac:dyDescent="0.25">
      <c r="A16" s="13"/>
      <c r="B16" s="14" t="str">
        <f>IFERROR(+VLOOKUP(A16,[1]!D01__SD_STO_ART[[COD_ART]:[COD_GRU]],2,0),"")</f>
        <v/>
      </c>
      <c r="C16" s="15"/>
      <c r="D16" s="16" t="str">
        <f>IFERROR(+VLOOKUP(A16,[1]!_C108__Cobertura_Central[[COD_ART]:[Cj/H]],4,0)*C16,"")</f>
        <v/>
      </c>
      <c r="E16" s="17" t="str">
        <f>IFERROR(+VLOOKUP(A16,[1]!Plan[[Cod_ART]:[Cajas]],7,0),"")</f>
        <v/>
      </c>
      <c r="F16" s="18" t="str">
        <f>IFERROR(+VLOOKUP(A16,[1]!D01__SD_STO_ART[[COD_ART]:[COD_GRU]],3,0),"")</f>
        <v/>
      </c>
      <c r="G16" s="19" t="str">
        <f t="shared" si="3"/>
        <v/>
      </c>
      <c r="H16" s="13"/>
      <c r="I16" s="14" t="str">
        <f>IFERROR(+VLOOKUP(H16,[1]!D01__SD_STO_ART[[COD_ART]:[COD_GRU]],2,0),"")</f>
        <v/>
      </c>
      <c r="J16" s="15"/>
      <c r="K16" s="16" t="str">
        <f>IFERROR(+VLOOKUP(H16,[1]!_C108__Cobertura_Central[[COD_ART]:[Cj/H]],4,0)*J16,"")</f>
        <v/>
      </c>
      <c r="L16" s="17" t="str">
        <f>IFERROR(+VLOOKUP(H16,[1]!Plan[[Cod_ART]:[Cajas]],7,0),"")</f>
        <v/>
      </c>
      <c r="M16" s="18" t="str">
        <f>IFERROR(+VLOOKUP(H16,[1]!D01__SD_STO_ART[[COD_ART]:[COD_GRU]],3,0),"")</f>
        <v/>
      </c>
      <c r="N16" s="19" t="str">
        <f t="shared" si="4"/>
        <v/>
      </c>
      <c r="O16" s="13"/>
      <c r="P16" s="14" t="str">
        <f>IFERROR(+VLOOKUP(O16,[1]!D01__SD_STO_ART[[COD_ART]:[COD_GRU]],2,0),"")</f>
        <v/>
      </c>
      <c r="Q16" s="15"/>
      <c r="R16" s="16" t="str">
        <f>IFERROR(+VLOOKUP(O16,[1]!_C108__Cobertura_Central[[COD_ART]:[Cj/H]],4,0)*Q16,"")</f>
        <v/>
      </c>
      <c r="S16" s="17" t="str">
        <f>IFERROR(+VLOOKUP(O16,[1]!Plan[[Cod_ART]:[Cajas]],7,0),"")</f>
        <v/>
      </c>
      <c r="T16" s="18" t="str">
        <f>IFERROR(+VLOOKUP(O16,[1]!D01__SD_STO_ART[[COD_ART]:[COD_GRU]],3,0),"")</f>
        <v/>
      </c>
      <c r="U16" s="19" t="str">
        <f t="shared" si="1"/>
        <v/>
      </c>
      <c r="V16" s="13" t="s">
        <v>15</v>
      </c>
      <c r="W16" s="14" t="str">
        <f>IFERROR(+VLOOKUP(V16,[1]!D01__SD_STO_ART[[COD_ART]:[COD_GRU]],2,0),"")</f>
        <v>Pepito Easy</v>
      </c>
      <c r="X16" s="15">
        <v>8</v>
      </c>
      <c r="Y16" s="16">
        <f>IFERROR(+VLOOKUP(V16,[1]!_C108__Cobertura_Central[[COD_ART]:[Cj/H]],4,0)*X16,"")</f>
        <v>1330.2208000000001</v>
      </c>
      <c r="Z16" s="17" t="str">
        <f>IFERROR(+VLOOKUP(V16,[1]!Plan[[Cod_ART]:[Cajas]],7,0),"")</f>
        <v/>
      </c>
      <c r="AA16" s="18" t="str">
        <f>IFERROR(+VLOOKUP(V16,[1]!D01__SD_STO_ART[[COD_ART]:[COD_GRU]],3,0),"")</f>
        <v xml:space="preserve">MEC </v>
      </c>
      <c r="AB16" s="19">
        <f>IF(V16="","",+$X$4)</f>
        <v>0</v>
      </c>
      <c r="AC16" s="13" t="s">
        <v>29</v>
      </c>
      <c r="AD16" s="14" t="str">
        <f>IFERROR(+VLOOKUP(AC16,[1]!D01__SD_STO_ART[[COD_ART]:[COD_GRU]],2,0),"")</f>
        <v>Pulguita</v>
      </c>
      <c r="AE16" s="15">
        <v>8</v>
      </c>
      <c r="AF16" s="16">
        <f>IFERROR(+VLOOKUP(AC16,[1]!_C108__Cobertura_Central[[COD_ART]:[Cj/H]],4,0)*AE16,"")</f>
        <v>1282.328</v>
      </c>
      <c r="AG16" s="17" t="str">
        <f>IFERROR(+VLOOKUP(AC16,[1]!Plan[[Cod_ART]:[Cajas]],7,0),"")</f>
        <v/>
      </c>
      <c r="AH16" s="18" t="str">
        <f>IFERROR(+VLOOKUP(AC16,[1]!D01__SD_STO_ART[[COD_ART]:[COD_GRU]],3,0),"")</f>
        <v xml:space="preserve">MEC </v>
      </c>
      <c r="AI16" s="19">
        <f>IF(AC16="","",+$AE$4)</f>
        <v>0</v>
      </c>
      <c r="AJ16" s="13" t="s">
        <v>28</v>
      </c>
      <c r="AK16" s="14" t="str">
        <f>IFERROR(+VLOOKUP(AJ16,[1]!D01__SD_STO_ART[[COD_ART]:[COD_GRU]],2,0),"")</f>
        <v>Panecillo con  Semillas</v>
      </c>
      <c r="AL16" s="15">
        <v>8</v>
      </c>
      <c r="AM16" s="16">
        <f>IFERROR(+VLOOKUP(AJ16,[1]!_C108__Cobertura_Central[[COD_ART]:[Cj/H]],4,0)*AL16,"")</f>
        <v>1110.8571199999999</v>
      </c>
      <c r="AN16" s="17" t="str">
        <f>IFERROR(+VLOOKUP(AJ16,[1]!Plan[[Cod_ART]:[Cajas]],7,0),"")</f>
        <v/>
      </c>
      <c r="AO16" s="18" t="str">
        <f>IFERROR(+VLOOKUP(AJ16,[1]!D01__SD_STO_ART[[COD_ART]:[COD_GRU]],3,0),"")</f>
        <v>VIME</v>
      </c>
    </row>
    <row r="17" spans="1:41" ht="36" x14ac:dyDescent="0.25">
      <c r="A17" s="13"/>
      <c r="B17" s="14" t="str">
        <f>IFERROR(+VLOOKUP(A17,[1]!D01__SD_STO_ART[[COD_ART]:[COD_GRU]],2,0),"")</f>
        <v/>
      </c>
      <c r="C17" s="15"/>
      <c r="D17" s="16" t="str">
        <f>IFERROR(+VLOOKUP(A17,[1]!_C108__Cobertura_Central[[COD_ART]:[Cj/H]],4,0)*C17,"")</f>
        <v/>
      </c>
      <c r="E17" s="17" t="str">
        <f>IFERROR(+VLOOKUP(A17,[1]!Plan[[Cod_ART]:[Cajas]],7,0),"")</f>
        <v/>
      </c>
      <c r="F17" s="18" t="str">
        <f>IFERROR(+VLOOKUP(A17,[1]!D01__SD_STO_ART[[COD_ART]:[COD_GRU]],3,0),"")</f>
        <v/>
      </c>
      <c r="G17" s="19" t="str">
        <f t="shared" si="3"/>
        <v/>
      </c>
      <c r="H17" s="13"/>
      <c r="I17" s="14" t="str">
        <f>IFERROR(+VLOOKUP(H17,[1]!D01__SD_STO_ART[[COD_ART]:[COD_GRU]],2,0),"")</f>
        <v/>
      </c>
      <c r="J17" s="15"/>
      <c r="K17" s="16" t="str">
        <f>IFERROR(+VLOOKUP(H17,[1]!_C108__Cobertura_Central[[COD_ART]:[Cj/H]],4,0)*J17,"")</f>
        <v/>
      </c>
      <c r="L17" s="17" t="str">
        <f>IFERROR(+VLOOKUP(H17,[1]!Plan[[Cod_ART]:[Cajas]],7,0),"")</f>
        <v/>
      </c>
      <c r="M17" s="18" t="str">
        <f>IFERROR(+VLOOKUP(H17,[1]!D01__SD_STO_ART[[COD_ART]:[COD_GRU]],3,0),"")</f>
        <v/>
      </c>
      <c r="N17" s="19" t="str">
        <f t="shared" si="4"/>
        <v/>
      </c>
      <c r="O17" s="13"/>
      <c r="P17" s="14" t="str">
        <f>IFERROR(+VLOOKUP(O17,[1]!D01__SD_STO_ART[[COD_ART]:[COD_GRU]],2,0),"")</f>
        <v/>
      </c>
      <c r="Q17" s="15"/>
      <c r="R17" s="16" t="str">
        <f>IFERROR(+VLOOKUP(O17,[1]!_C108__Cobertura_Central[[COD_ART]:[Cj/H]],4,0)*Q17,"")</f>
        <v/>
      </c>
      <c r="S17" s="17" t="str">
        <f>IFERROR(+VLOOKUP(O17,[1]!Plan[[Cod_ART]:[Cajas]],7,0),"")</f>
        <v/>
      </c>
      <c r="T17" s="18" t="str">
        <f>IFERROR(+VLOOKUP(O17,[1]!D01__SD_STO_ART[[COD_ART]:[COD_GRU]],3,0),"")</f>
        <v/>
      </c>
      <c r="U17" s="19" t="str">
        <f>IF(O17="","",+$Q$4)</f>
        <v/>
      </c>
      <c r="V17" s="13" t="s">
        <v>21</v>
      </c>
      <c r="W17" s="14" t="str">
        <f>IFERROR(+VLOOKUP(V17,[1]!D01__SD_STO_ART[[COD_ART]:[COD_GRU]],2,0),"")</f>
        <v>Bollo Easy</v>
      </c>
      <c r="X17" s="15">
        <v>1</v>
      </c>
      <c r="Y17" s="16">
        <f>IFERROR(+VLOOKUP(V17,[1]!_C108__Cobertura_Central[[COD_ART]:[Cj/H]],4,0)*X17,"")</f>
        <v>149.60847000000001</v>
      </c>
      <c r="Z17" s="17" t="str">
        <f>IFERROR(+VLOOKUP(V17,[1]!Plan[[Cod_ART]:[Cajas]],7,0),"")</f>
        <v/>
      </c>
      <c r="AA17" s="18" t="str">
        <f>IFERROR(+VLOOKUP(V17,[1]!D01__SD_STO_ART[[COD_ART]:[COD_GRU]],3,0),"")</f>
        <v xml:space="preserve">MEC </v>
      </c>
      <c r="AB17" s="19">
        <f>IF(V17="","",+$X$4)</f>
        <v>0</v>
      </c>
      <c r="AC17" s="13"/>
      <c r="AD17" s="14" t="str">
        <f>IFERROR(+VLOOKUP(AC17,[1]!D01__SD_STO_ART[[COD_ART]:[COD_GRU]],2,0),"")</f>
        <v/>
      </c>
      <c r="AE17" s="15"/>
      <c r="AF17" s="16" t="str">
        <f>IFERROR(+VLOOKUP(AC17,[1]!_C108__Cobertura_Central[[COD_ART]:[Cj/H]],4,0)*AE17,"")</f>
        <v/>
      </c>
      <c r="AG17" s="17" t="str">
        <f>IFERROR(+VLOOKUP(AC17,[1]!Plan[[Cod_ART]:[Cajas]],7,0),"")</f>
        <v/>
      </c>
      <c r="AH17" s="18" t="str">
        <f>IFERROR(+VLOOKUP(AC17,[1]!D01__SD_STO_ART[[COD_ART]:[COD_GRU]],3,0),"")</f>
        <v/>
      </c>
      <c r="AI17" s="19" t="str">
        <f>IF(AC17="","",+$AE$4)</f>
        <v/>
      </c>
      <c r="AJ17" s="13" t="s">
        <v>11</v>
      </c>
      <c r="AK17" s="14" t="str">
        <f>IFERROR(+VLOOKUP(AJ17,[1]!D01__SD_STO_ART[[COD_ART]:[COD_GRU]],2,0),"")</f>
        <v>Panecillo con Cereales y Semillas</v>
      </c>
      <c r="AL17" s="15">
        <v>2</v>
      </c>
      <c r="AM17" s="16">
        <f>IFERROR(+VLOOKUP(AJ17,[1]!_C108__Cobertura_Central[[COD_ART]:[Cj/H]],4,0)*AL17,"")</f>
        <v>311.56342000000001</v>
      </c>
      <c r="AN17" s="17" t="str">
        <f>IFERROR(+VLOOKUP(AJ17,[1]!Plan[[Cod_ART]:[Cajas]],7,0),"")</f>
        <v/>
      </c>
      <c r="AO17" s="18" t="str">
        <f>IFERROR(+VLOOKUP(AJ17,[1]!D01__SD_STO_ART[[COD_ART]:[COD_GRU]],3,0),"")</f>
        <v>VIME</v>
      </c>
    </row>
    <row r="18" spans="1:41" x14ac:dyDescent="0.25">
      <c r="A18" s="20"/>
      <c r="B18" s="21" t="str">
        <f>IFERROR(+VLOOKUP(A18,[1]!D01__SD_STO_ART[[COD_ART]:[COD_GRU]],2,0),"")</f>
        <v/>
      </c>
      <c r="C18" s="22"/>
      <c r="D18" s="23" t="str">
        <f>IFERROR(+VLOOKUP(A18,[1]!_C108__Cobertura_Central[[COD_ART]:[Cj/H]],4,0)*C18,"")</f>
        <v/>
      </c>
      <c r="E18" s="24" t="str">
        <f>IFERROR(+VLOOKUP(A18,[1]!Plan[[Cod_ART]:[Cajas]],7,0),"")</f>
        <v/>
      </c>
      <c r="F18" s="25" t="str">
        <f>IFERROR(+VLOOKUP(A18,[1]!D01__SD_STO_ART[[COD_ART]:[COD_GRU]],3,0),"")</f>
        <v/>
      </c>
      <c r="G18" s="26" t="str">
        <f t="shared" si="3"/>
        <v/>
      </c>
      <c r="H18" s="20"/>
      <c r="I18" s="21" t="str">
        <f>IFERROR(+VLOOKUP(H18,[1]!D01__SD_STO_ART[[COD_ART]:[COD_GRU]],2,0),"")</f>
        <v/>
      </c>
      <c r="J18" s="22"/>
      <c r="K18" s="23" t="str">
        <f>IFERROR(+VLOOKUP(H18,[1]!_C108__Cobertura_Central[[COD_ART]:[Cj/H]],4,0)*J18,"")</f>
        <v/>
      </c>
      <c r="L18" s="24" t="str">
        <f>IFERROR(+VLOOKUP(H18,[1]!Plan[[Cod_ART]:[Cajas]],7,0),"")</f>
        <v/>
      </c>
      <c r="M18" s="25" t="str">
        <f>IFERROR(+VLOOKUP(H18,[1]!D01__SD_STO_ART[[COD_ART]:[COD_GRU]],3,0),"")</f>
        <v/>
      </c>
      <c r="N18" s="26" t="str">
        <f t="shared" si="4"/>
        <v/>
      </c>
      <c r="O18" s="20"/>
      <c r="P18" s="21" t="str">
        <f>IFERROR(+VLOOKUP(O18,[1]!D01__SD_STO_ART[[COD_ART]:[COD_GRU]],2,0),"")</f>
        <v/>
      </c>
      <c r="Q18" s="22"/>
      <c r="R18" s="23" t="str">
        <f>IFERROR(+VLOOKUP(O18,[1]!_C108__Cobertura_Central[[COD_ART]:[Cj/H]],4,0)*Q18,"")</f>
        <v/>
      </c>
      <c r="S18" s="24" t="str">
        <f>IFERROR(+VLOOKUP(O18,[1]!Plan[[Cod_ART]:[Cajas]],7,0),"")</f>
        <v/>
      </c>
      <c r="T18" s="25" t="str">
        <f>IFERROR(+VLOOKUP(O18,[1]!D01__SD_STO_ART[[COD_ART]:[COD_GRU]],3,0),"")</f>
        <v/>
      </c>
      <c r="U18" s="26" t="str">
        <f>IF(O18="","",+$Q$4)</f>
        <v/>
      </c>
      <c r="V18" s="13"/>
      <c r="W18" s="21" t="str">
        <f>IFERROR(+VLOOKUP(V18,[1]!D01__SD_STO_ART[[COD_ART]:[COD_GRU]],2,0),"")</f>
        <v/>
      </c>
      <c r="X18" s="15"/>
      <c r="Y18" s="23" t="str">
        <f>IFERROR(+VLOOKUP(V18,[1]!_C108__Cobertura_Central[[COD_ART]:[Cj/H]],4,0)*X18,"")</f>
        <v/>
      </c>
      <c r="Z18" s="24" t="str">
        <f>IFERROR(+VLOOKUP(V18,[1]!Plan[[Cod_ART]:[Cajas]],7,0),"")</f>
        <v/>
      </c>
      <c r="AA18" s="25" t="str">
        <f>IFERROR(+VLOOKUP(V18,[1]!D01__SD_STO_ART[[COD_ART]:[COD_GRU]],3,0),"")</f>
        <v/>
      </c>
      <c r="AB18" s="26" t="str">
        <f>IF(V18="","",+$X$4)</f>
        <v/>
      </c>
      <c r="AC18" s="20"/>
      <c r="AD18" s="21" t="str">
        <f>IFERROR(+VLOOKUP(AC18,[1]!D01__SD_STO_ART[[COD_ART]:[COD_GRU]],2,0),"")</f>
        <v/>
      </c>
      <c r="AE18" s="22"/>
      <c r="AF18" s="23" t="str">
        <f>IFERROR(+VLOOKUP(AC18,[1]!_C108__Cobertura_Central[[COD_ART]:[Cj/H]],4,0)*AE18,"")</f>
        <v/>
      </c>
      <c r="AG18" s="24" t="str">
        <f>IFERROR(+VLOOKUP(AC18,[1]!Plan[[Cod_ART]:[Cajas]],7,0),"")</f>
        <v/>
      </c>
      <c r="AH18" s="25" t="str">
        <f>IFERROR(+VLOOKUP(AC18,[1]!D01__SD_STO_ART[[COD_ART]:[COD_GRU]],3,0),"")</f>
        <v/>
      </c>
      <c r="AI18" s="26" t="str">
        <f>IF(AC18="","",+$AE$4)</f>
        <v/>
      </c>
      <c r="AJ18" s="20"/>
      <c r="AK18" s="21" t="str">
        <f>IFERROR(+VLOOKUP(AJ18,[1]!D01__SD_STO_ART[[COD_ART]:[COD_GRU]],2,0),"")</f>
        <v/>
      </c>
      <c r="AL18" s="22"/>
      <c r="AM18" s="23" t="str">
        <f>IFERROR(+VLOOKUP(AJ18,[1]!_C108__Cobertura_Central[[COD_ART]:[Cj/H]],4,0)*AL18,"")</f>
        <v/>
      </c>
      <c r="AN18" s="24" t="str">
        <f>IFERROR(+VLOOKUP(AJ18,[1]!Plan[[Cod_ART]:[Cajas]],7,0),"")</f>
        <v/>
      </c>
      <c r="AO18" s="25" t="str">
        <f>IFERROR(+VLOOKUP(AJ18,[1]!D01__SD_STO_ART[[COD_ART]:[COD_GRU]],3,0),"")</f>
        <v/>
      </c>
    </row>
    <row r="27" spans="1:41" x14ac:dyDescent="0.25">
      <c r="A27" t="s">
        <v>45</v>
      </c>
    </row>
    <row r="28" spans="1:41" x14ac:dyDescent="0.25">
      <c r="A28" t="s">
        <v>46</v>
      </c>
    </row>
    <row r="29" spans="1:41" ht="24" x14ac:dyDescent="0.4">
      <c r="A29" s="1" t="s">
        <v>32</v>
      </c>
      <c r="C29" s="2">
        <f>+SUM(C31:C42)</f>
        <v>24</v>
      </c>
      <c r="E29" s="3">
        <f>+SUMIF($BL$20:$BL$271,A30,$BO$20:$BO$271)</f>
        <v>0</v>
      </c>
      <c r="F29" s="4" t="s">
        <v>33</v>
      </c>
      <c r="G29" s="5"/>
      <c r="J29" s="2">
        <f>+SUM(J31:J42)</f>
        <v>8</v>
      </c>
      <c r="K29" s="6"/>
      <c r="L29" s="3">
        <f>+SUMIF($BL$20:$BL$271,H30,$BO$20:$BO$271)</f>
        <v>0</v>
      </c>
      <c r="M29" s="4" t="s">
        <v>33</v>
      </c>
      <c r="N29" s="5"/>
      <c r="O29" s="6"/>
      <c r="P29" s="6"/>
      <c r="Q29" s="2">
        <f>+SUM(Q31:Q42)</f>
        <v>0</v>
      </c>
      <c r="R29" s="6"/>
      <c r="S29" s="3">
        <f>+SUMIF($BL$20:$BL$271,O30,$BO$20:$BO$271)</f>
        <v>0</v>
      </c>
      <c r="T29" s="4" t="s">
        <v>33</v>
      </c>
      <c r="U29" s="5"/>
      <c r="V29" s="6"/>
      <c r="W29" s="6"/>
      <c r="X29" s="2">
        <f>+SUM(X31:X42)</f>
        <v>24</v>
      </c>
      <c r="Y29" s="6"/>
      <c r="Z29" s="3">
        <f>+SUMIF($BL$20:$BL$271,V30,$BO$20:$BO$271)</f>
        <v>0</v>
      </c>
      <c r="AA29" s="4" t="s">
        <v>33</v>
      </c>
      <c r="AB29" s="5"/>
      <c r="AC29" s="6"/>
      <c r="AD29" s="6"/>
      <c r="AE29" s="2">
        <f>+SUM(AE31:AE42)</f>
        <v>24</v>
      </c>
      <c r="AF29" s="6"/>
      <c r="AG29" s="3">
        <f>+SUMIF($BL$20:$BL$271,AC30,$BO$20:$BO$271)</f>
        <v>0</v>
      </c>
      <c r="AH29" s="4" t="s">
        <v>33</v>
      </c>
      <c r="AI29" s="5"/>
      <c r="AJ29" s="6"/>
      <c r="AK29" s="6"/>
      <c r="AL29" s="2">
        <f>+SUM(AL31:AL42)</f>
        <v>24</v>
      </c>
      <c r="AM29" s="6"/>
      <c r="AN29" s="3">
        <f>+SUMIF($BL$20:$BL$271,AJ30,$BO$20:$BO$271)</f>
        <v>0</v>
      </c>
      <c r="AO29" s="4" t="s">
        <v>33</v>
      </c>
    </row>
    <row r="30" spans="1:41" ht="20.25" x14ac:dyDescent="0.35">
      <c r="A30" s="7">
        <v>45656</v>
      </c>
      <c r="B30" s="8" t="s">
        <v>34</v>
      </c>
      <c r="C30" s="9" t="s">
        <v>35</v>
      </c>
      <c r="D30" s="9" t="s">
        <v>36</v>
      </c>
      <c r="E30" s="9" t="s">
        <v>37</v>
      </c>
      <c r="F30" s="10" t="s">
        <v>38</v>
      </c>
      <c r="G30" s="11" t="s">
        <v>0</v>
      </c>
      <c r="H30" s="12">
        <f>+A30+1</f>
        <v>45657</v>
      </c>
      <c r="I30" s="8" t="s">
        <v>39</v>
      </c>
      <c r="J30" s="9" t="s">
        <v>35</v>
      </c>
      <c r="K30" s="9" t="s">
        <v>40</v>
      </c>
      <c r="L30" s="9" t="s">
        <v>37</v>
      </c>
      <c r="M30" s="10" t="s">
        <v>38</v>
      </c>
      <c r="N30" s="11" t="s">
        <v>0</v>
      </c>
      <c r="O30" s="12">
        <f>+H30+1</f>
        <v>45658</v>
      </c>
      <c r="P30" s="8" t="s">
        <v>41</v>
      </c>
      <c r="Q30" s="9" t="s">
        <v>35</v>
      </c>
      <c r="R30" s="9" t="s">
        <v>40</v>
      </c>
      <c r="S30" s="9" t="s">
        <v>37</v>
      </c>
      <c r="T30" s="10" t="s">
        <v>38</v>
      </c>
      <c r="U30" s="11" t="s">
        <v>0</v>
      </c>
      <c r="V30" s="12">
        <f>+O30+1</f>
        <v>45659</v>
      </c>
      <c r="W30" s="8" t="s">
        <v>42</v>
      </c>
      <c r="X30" s="9" t="s">
        <v>35</v>
      </c>
      <c r="Y30" s="9" t="s">
        <v>40</v>
      </c>
      <c r="Z30" s="9" t="s">
        <v>37</v>
      </c>
      <c r="AA30" s="10" t="s">
        <v>38</v>
      </c>
      <c r="AB30" s="11" t="s">
        <v>0</v>
      </c>
      <c r="AC30" s="12">
        <f>+V30+1</f>
        <v>45660</v>
      </c>
      <c r="AD30" s="8" t="s">
        <v>43</v>
      </c>
      <c r="AE30" s="9" t="s">
        <v>35</v>
      </c>
      <c r="AF30" s="9" t="s">
        <v>40</v>
      </c>
      <c r="AG30" s="9" t="s">
        <v>37</v>
      </c>
      <c r="AH30" s="10" t="s">
        <v>38</v>
      </c>
      <c r="AI30" s="11" t="s">
        <v>0</v>
      </c>
      <c r="AJ30" s="12">
        <f>+AC30+1</f>
        <v>45661</v>
      </c>
      <c r="AK30" s="8" t="s">
        <v>44</v>
      </c>
      <c r="AL30" s="9" t="s">
        <v>35</v>
      </c>
      <c r="AM30" s="9" t="s">
        <v>40</v>
      </c>
      <c r="AN30" s="9" t="s">
        <v>37</v>
      </c>
      <c r="AO30" s="10" t="s">
        <v>38</v>
      </c>
    </row>
    <row r="31" spans="1:41" ht="36" x14ac:dyDescent="0.25">
      <c r="A31" s="13" t="s">
        <v>27</v>
      </c>
      <c r="B31" s="14" t="str">
        <f>IFERROR(+VLOOKUP(A31,[1]!D01__SD_STO_ART[[COD_ART]:[COD_GRU]],2,0),"")</f>
        <v>Panecillo 100% Integral</v>
      </c>
      <c r="C31" s="15">
        <v>16</v>
      </c>
      <c r="D31" s="16">
        <f>IFERROR(+VLOOKUP(A31,[1]!_C108__Cobertura_Central[[COD_ART]:[Cj/H]],4,0)*C31,"")</f>
        <v>1899.13392</v>
      </c>
      <c r="E31" s="17" t="str">
        <f>IFERROR(+VLOOKUP(A31,[1]!Plan[[Cod_ART]:[Cajas]],7,0),"")</f>
        <v/>
      </c>
      <c r="F31" s="18" t="str">
        <f>IFERROR(+VLOOKUP(A31,[1]!D01__SD_STO_ART[[COD_ART]:[COD_GRU]],3,0),"")</f>
        <v>VIME</v>
      </c>
      <c r="G31" s="19">
        <f>IF(A31="","",+$C$20)</f>
        <v>0</v>
      </c>
      <c r="H31" s="13" t="s">
        <v>29</v>
      </c>
      <c r="I31" s="14" t="str">
        <f>IFERROR(+VLOOKUP(H31,[1]!D01__SD_STO_ART[[COD_ART]:[COD_GRU]],2,0),"")</f>
        <v>Pulguita</v>
      </c>
      <c r="J31" s="15">
        <v>1</v>
      </c>
      <c r="K31" s="16">
        <f>IFERROR(+VLOOKUP(H31,[1]!_C108__Cobertura_Central[[COD_ART]:[Cj/H]],4,0)*J31,"")</f>
        <v>160.291</v>
      </c>
      <c r="L31" s="17" t="str">
        <f>IFERROR(+VLOOKUP(H31,[1]!Plan[[Cod_ART]:[Cajas]],7,0),"")</f>
        <v/>
      </c>
      <c r="M31" s="18" t="str">
        <f>IFERROR(+VLOOKUP(H31,[1]!D01__SD_STO_ART[[COD_ART]:[COD_GRU]],3,0),"")</f>
        <v xml:space="preserve">MEC </v>
      </c>
      <c r="N31" s="19">
        <f>IF(H31="","",+$J$20)</f>
        <v>0</v>
      </c>
      <c r="O31" s="13"/>
      <c r="P31" s="14" t="str">
        <f>IFERROR(+VLOOKUP(O31,[1]!D01__SD_STO_ART[[COD_ART]:[COD_GRU]],2,0),"")</f>
        <v/>
      </c>
      <c r="Q31" s="15"/>
      <c r="R31" s="16" t="str">
        <f>IFERROR(+VLOOKUP(O31,[1]!_C108__Cobertura_Central[[COD_ART]:[Cj/H]],4,0)*Q31,"")</f>
        <v/>
      </c>
      <c r="S31" s="17" t="str">
        <f>IFERROR(+VLOOKUP(O31,[1]!Plan[[Cod_ART]:[Cajas]],7,0),"")</f>
        <v/>
      </c>
      <c r="T31" s="18" t="str">
        <f>IFERROR(+VLOOKUP(O31,[1]!D01__SD_STO_ART[[COD_ART]:[COD_GRU]],3,0),"")</f>
        <v/>
      </c>
      <c r="U31" s="19" t="str">
        <f>IF(O31="","",+$Q$20)</f>
        <v/>
      </c>
      <c r="V31" s="13" t="s">
        <v>9</v>
      </c>
      <c r="W31" s="14" t="str">
        <f>IFERROR(+VLOOKUP(V31,[1]!D01__SD_STO_ART[[COD_ART]:[COD_GRU]],2,0),"")</f>
        <v>Panecito Integral 100% Ecológico Easy</v>
      </c>
      <c r="X31" s="15">
        <v>3</v>
      </c>
      <c r="Y31" s="16">
        <f>IFERROR(+VLOOKUP(V31,[1]!_C108__Cobertura_Central[[COD_ART]:[Cj/H]],4,0)*X31,"")</f>
        <v>410.40116999999998</v>
      </c>
      <c r="Z31" s="17" t="str">
        <f>IFERROR(+VLOOKUP(V31,[1]!Plan[[Cod_ART]:[Cajas]],7,0),"")</f>
        <v/>
      </c>
      <c r="AA31" s="18" t="str">
        <f>IFERROR(+VLOOKUP(V31,[1]!D01__SD_STO_ART[[COD_ART]:[COD_GRU]],3,0),"")</f>
        <v xml:space="preserve">MEC </v>
      </c>
      <c r="AB31" s="19">
        <f t="shared" ref="AB31:AB38" si="5">IF(V31="","",+$X$20)</f>
        <v>0</v>
      </c>
      <c r="AC31" s="13" t="s">
        <v>20</v>
      </c>
      <c r="AD31" s="14" t="str">
        <f>IFERROR(+VLOOKUP(AC31,[1]!D01__SD_STO_ART[[COD_ART]:[COD_GRU]],2,0),"")</f>
        <v>Pepito con Salvado Sin Sal Añadida Easy</v>
      </c>
      <c r="AE31" s="15">
        <v>1</v>
      </c>
      <c r="AF31" s="16">
        <f>IFERROR(+VLOOKUP(AC31,[1]!_C108__Cobertura_Central[[COD_ART]:[Cj/H]],4,0)*AE31,"")</f>
        <v>166.21038999999999</v>
      </c>
      <c r="AG31" s="17" t="str">
        <f>IFERROR(+VLOOKUP(AC31,[1]!Plan[[Cod_ART]:[Cajas]],7,0),"")</f>
        <v/>
      </c>
      <c r="AH31" s="18" t="str">
        <f>IFERROR(+VLOOKUP(AC31,[1]!D01__SD_STO_ART[[COD_ART]:[COD_GRU]],3,0),"")</f>
        <v xml:space="preserve">MEC </v>
      </c>
      <c r="AI31" s="19">
        <f>IF(AC31="","",+$AE$20)</f>
        <v>0</v>
      </c>
      <c r="AJ31" s="13"/>
      <c r="AK31" s="14" t="str">
        <f>IFERROR(+VLOOKUP(AJ31,[1]!D01__SD_STO_ART[[COD_ART]:[COD_GRU]],2,0),"")</f>
        <v/>
      </c>
      <c r="AL31" s="15"/>
      <c r="AM31" s="16" t="str">
        <f>IFERROR(+VLOOKUP(AJ31,[1]!_C108__Cobertura_Central[[COD_ART]:[Cj/H]],4,0)*AL31,"")</f>
        <v/>
      </c>
      <c r="AN31" s="17" t="str">
        <f>IFERROR(+VLOOKUP(AJ31,[1]!Plan[[Cod_ART]:[Cajas]],7,0),"")</f>
        <v/>
      </c>
      <c r="AO31" s="18" t="str">
        <f>IFERROR(+VLOOKUP(AJ31,[1]!D01__SD_STO_ART[[COD_ART]:[COD_GRU]],3,0),"")</f>
        <v/>
      </c>
    </row>
    <row r="32" spans="1:41" ht="24" x14ac:dyDescent="0.25">
      <c r="A32" s="13"/>
      <c r="B32" s="14" t="str">
        <f>IFERROR(+VLOOKUP(A32,[1]!D01__SD_STO_ART[[COD_ART]:[COD_GRU]],2,0),"")</f>
        <v/>
      </c>
      <c r="C32" s="15"/>
      <c r="D32" s="16" t="str">
        <f>IFERROR(+VLOOKUP(A32,[1]!_C108__Cobertura_Central[[COD_ART]:[Cj/H]],4,0)*C32,"")</f>
        <v/>
      </c>
      <c r="E32" s="17" t="str">
        <f>IFERROR(+VLOOKUP(A32,[1]!Plan[[Cod_ART]:[Cajas]],7,0),"")</f>
        <v/>
      </c>
      <c r="F32" s="18" t="str">
        <f>IFERROR(+VLOOKUP(A32,[1]!D01__SD_STO_ART[[COD_ART]:[COD_GRU]],3,0),"")</f>
        <v/>
      </c>
      <c r="G32" s="19" t="str">
        <f>IF(A32="","",+$C$20)</f>
        <v/>
      </c>
      <c r="H32" s="13" t="s">
        <v>14</v>
      </c>
      <c r="I32" s="14" t="str">
        <f>IFERROR(+VLOOKUP(H32,[1]!D01__SD_STO_ART[[COD_ART]:[COD_GRU]],2,0),"")</f>
        <v>Mini Panecillo Easy</v>
      </c>
      <c r="J32" s="15">
        <v>2</v>
      </c>
      <c r="K32" s="16">
        <f>IFERROR(+VLOOKUP(H32,[1]!_C108__Cobertura_Central[[COD_ART]:[Cj/H]],4,0)*J32,"")</f>
        <v>269.71118000000001</v>
      </c>
      <c r="L32" s="17" t="str">
        <f>IFERROR(+VLOOKUP(H32,[1]!Plan[[Cod_ART]:[Cajas]],7,0),"")</f>
        <v/>
      </c>
      <c r="M32" s="18" t="str">
        <f>IFERROR(+VLOOKUP(H32,[1]!D01__SD_STO_ART[[COD_ART]:[COD_GRU]],3,0),"")</f>
        <v>VIME</v>
      </c>
      <c r="N32" s="19">
        <f>IF(H32="","",+$J$20)</f>
        <v>0</v>
      </c>
      <c r="O32" s="13"/>
      <c r="P32" s="14" t="str">
        <f>IFERROR(+VLOOKUP(O32,[1]!D01__SD_STO_ART[[COD_ART]:[COD_GRU]],2,0),"")</f>
        <v/>
      </c>
      <c r="Q32" s="15"/>
      <c r="R32" s="16" t="str">
        <f>IFERROR(+VLOOKUP(O32,[1]!_C108__Cobertura_Central[[COD_ART]:[Cj/H]],4,0)*Q32,"")</f>
        <v/>
      </c>
      <c r="S32" s="17" t="str">
        <f>IFERROR(+VLOOKUP(O32,[1]!Plan[[Cod_ART]:[Cajas]],7,0),"")</f>
        <v/>
      </c>
      <c r="T32" s="18" t="str">
        <f>IFERROR(+VLOOKUP(O32,[1]!D01__SD_STO_ART[[COD_ART]:[COD_GRU]],3,0),"")</f>
        <v/>
      </c>
      <c r="U32" s="19" t="str">
        <f t="shared" ref="U32:U40" si="6">IF(O32="","",+$Q$20)</f>
        <v/>
      </c>
      <c r="V32" s="13" t="s">
        <v>15</v>
      </c>
      <c r="W32" s="14" t="str">
        <f>IFERROR(+VLOOKUP(V32,[1]!D01__SD_STO_ART[[COD_ART]:[COD_GRU]],2,0),"")</f>
        <v>Pepito Easy</v>
      </c>
      <c r="X32" s="15">
        <v>10</v>
      </c>
      <c r="Y32" s="16">
        <f>IFERROR(+VLOOKUP(V32,[1]!_C108__Cobertura_Central[[COD_ART]:[Cj/H]],4,0)*X32,"")</f>
        <v>1662.7760000000001</v>
      </c>
      <c r="Z32" s="17" t="str">
        <f>IFERROR(+VLOOKUP(V32,[1]!Plan[[Cod_ART]:[Cajas]],7,0),"")</f>
        <v/>
      </c>
      <c r="AA32" s="18" t="str">
        <f>IFERROR(+VLOOKUP(V32,[1]!D01__SD_STO_ART[[COD_ART]:[COD_GRU]],3,0),"")</f>
        <v xml:space="preserve">MEC </v>
      </c>
      <c r="AB32" s="19">
        <f t="shared" si="5"/>
        <v>0</v>
      </c>
      <c r="AC32" s="13" t="s">
        <v>21</v>
      </c>
      <c r="AD32" s="14" t="str">
        <f>IFERROR(+VLOOKUP(AC32,[1]!D01__SD_STO_ART[[COD_ART]:[COD_GRU]],2,0),"")</f>
        <v>Bollo Easy</v>
      </c>
      <c r="AE32" s="15">
        <v>2</v>
      </c>
      <c r="AF32" s="16">
        <f>IFERROR(+VLOOKUP(AC32,[1]!_C108__Cobertura_Central[[COD_ART]:[Cj/H]],4,0)*AE32,"")</f>
        <v>299.21694000000002</v>
      </c>
      <c r="AG32" s="17" t="str">
        <f>IFERROR(+VLOOKUP(AC32,[1]!Plan[[Cod_ART]:[Cajas]],7,0),"")</f>
        <v/>
      </c>
      <c r="AH32" s="18" t="str">
        <f>IFERROR(+VLOOKUP(AC32,[1]!D01__SD_STO_ART[[COD_ART]:[COD_GRU]],3,0),"")</f>
        <v xml:space="preserve">MEC </v>
      </c>
      <c r="AI32" s="19">
        <f>IF(AC32="","",+$AE$20)</f>
        <v>0</v>
      </c>
      <c r="AJ32" s="13"/>
      <c r="AK32" s="14" t="str">
        <f>IFERROR(+VLOOKUP(AJ32,[1]!D01__SD_STO_ART[[COD_ART]:[COD_GRU]],2,0),"")</f>
        <v/>
      </c>
      <c r="AL32" s="15"/>
      <c r="AM32" s="16" t="str">
        <f>IFERROR(+VLOOKUP(AJ32,[1]!_C108__Cobertura_Central[[COD_ART]:[Cj/H]],4,0)*AL32,"")</f>
        <v/>
      </c>
      <c r="AN32" s="17" t="str">
        <f>IFERROR(+VLOOKUP(AJ32,[1]!Plan[[Cod_ART]:[Cajas]],7,0),"")</f>
        <v/>
      </c>
      <c r="AO32" s="18" t="str">
        <f>IFERROR(+VLOOKUP(AJ32,[1]!D01__SD_STO_ART[[COD_ART]:[COD_GRU]],3,0),"")</f>
        <v/>
      </c>
    </row>
    <row r="33" spans="1:41" x14ac:dyDescent="0.25">
      <c r="A33" s="13"/>
      <c r="B33" s="14" t="str">
        <f>IFERROR(+VLOOKUP(A33,[1]!D01__SD_STO_ART[[COD_ART]:[COD_GRU]],2,0),"")</f>
        <v/>
      </c>
      <c r="C33" s="15"/>
      <c r="D33" s="16" t="str">
        <f>IFERROR(+VLOOKUP(A33,[1]!_C108__Cobertura_Central[[COD_ART]:[Cj/H]],4,0)*C33,"")</f>
        <v/>
      </c>
      <c r="E33" s="17" t="str">
        <f>IFERROR(+VLOOKUP(A33,[1]!Plan[[Cod_ART]:[Cajas]],7,0),"")</f>
        <v/>
      </c>
      <c r="F33" s="18" t="str">
        <f>IFERROR(+VLOOKUP(A33,[1]!D01__SD_STO_ART[[COD_ART]:[COD_GRU]],3,0),"")</f>
        <v/>
      </c>
      <c r="G33" s="19" t="str">
        <f>IF(A33="","",+$C$20)</f>
        <v/>
      </c>
      <c r="H33" s="13" t="s">
        <v>26</v>
      </c>
      <c r="I33" s="14" t="str">
        <f>IFERROR(+VLOOKUP(H33,[1]!D01__SD_STO_ART[[COD_ART]:[COD_GRU]],2,0),"")</f>
        <v>Bollito Easy</v>
      </c>
      <c r="J33" s="15">
        <v>2</v>
      </c>
      <c r="K33" s="16">
        <f>IFERROR(+VLOOKUP(H33,[1]!_C108__Cobertura_Central[[COD_ART]:[Cj/H]],4,0)*J33,"")</f>
        <v>269.71118000000001</v>
      </c>
      <c r="L33" s="17" t="str">
        <f>IFERROR(+VLOOKUP(H33,[1]!Plan[[Cod_ART]:[Cajas]],7,0),"")</f>
        <v/>
      </c>
      <c r="M33" s="18" t="str">
        <f>IFERROR(+VLOOKUP(H33,[1]!D01__SD_STO_ART[[COD_ART]:[COD_GRU]],3,0),"")</f>
        <v>VIME</v>
      </c>
      <c r="N33" s="19">
        <f>IF(H33="","",+$J$20)</f>
        <v>0</v>
      </c>
      <c r="O33" s="13"/>
      <c r="P33" s="14" t="str">
        <f>IFERROR(+VLOOKUP(O33,[1]!D01__SD_STO_ART[[COD_ART]:[COD_GRU]],2,0),"")</f>
        <v/>
      </c>
      <c r="Q33" s="15"/>
      <c r="R33" s="16" t="str">
        <f>IFERROR(+VLOOKUP(O33,[1]!_C108__Cobertura_Central[[COD_ART]:[Cj/H]],4,0)*Q33,"")</f>
        <v/>
      </c>
      <c r="S33" s="17" t="str">
        <f>IFERROR(+VLOOKUP(O33,[1]!Plan[[Cod_ART]:[Cajas]],7,0),"")</f>
        <v/>
      </c>
      <c r="T33" s="18" t="str">
        <f>IFERROR(+VLOOKUP(O33,[1]!D01__SD_STO_ART[[COD_ART]:[COD_GRU]],3,0),"")</f>
        <v/>
      </c>
      <c r="U33" s="19" t="str">
        <f t="shared" si="6"/>
        <v/>
      </c>
      <c r="V33" s="13"/>
      <c r="W33" s="14" t="str">
        <f>IFERROR(+VLOOKUP(V33,[1]!D01__SD_STO_ART[[COD_ART]:[COD_GRU]],2,0),"")</f>
        <v/>
      </c>
      <c r="X33" s="15"/>
      <c r="Y33" s="16" t="str">
        <f>IFERROR(+VLOOKUP(V33,[1]!_C108__Cobertura_Central[[COD_ART]:[Cj/H]],4,0)*X33,"")</f>
        <v/>
      </c>
      <c r="Z33" s="17" t="str">
        <f>IFERROR(+VLOOKUP(V33,[1]!Plan[[Cod_ART]:[Cajas]],7,0),"")</f>
        <v/>
      </c>
      <c r="AA33" s="18" t="str">
        <f>IFERROR(+VLOOKUP(V33,[1]!D01__SD_STO_ART[[COD_ART]:[COD_GRU]],3,0),"")</f>
        <v/>
      </c>
      <c r="AB33" s="19" t="str">
        <f t="shared" si="5"/>
        <v/>
      </c>
      <c r="AC33" s="13" t="s">
        <v>16</v>
      </c>
      <c r="AD33" s="14" t="str">
        <f>IFERROR(+VLOOKUP(AC33,[1]!D01__SD_STO_ART[[COD_ART]:[COD_GRU]],2,0),"")</f>
        <v>Panecito Easy</v>
      </c>
      <c r="AE33" s="15">
        <v>8</v>
      </c>
      <c r="AF33" s="16">
        <f>IFERROR(+VLOOKUP(AC33,[1]!_C108__Cobertura_Central[[COD_ART]:[Cj/H]],4,0)*AE33,"")</f>
        <v>1266.55456</v>
      </c>
      <c r="AG33" s="17" t="str">
        <f>IFERROR(+VLOOKUP(AC33,[1]!Plan[[Cod_ART]:[Cajas]],7,0),"")</f>
        <v/>
      </c>
      <c r="AH33" s="18" t="str">
        <f>IFERROR(+VLOOKUP(AC33,[1]!D01__SD_STO_ART[[COD_ART]:[COD_GRU]],3,0),"")</f>
        <v xml:space="preserve">MEC </v>
      </c>
      <c r="AI33" s="19">
        <f t="shared" ref="AI33:AI39" si="7">IF(AC33="","",+$AE$20)</f>
        <v>0</v>
      </c>
      <c r="AJ33" s="13"/>
      <c r="AK33" s="14" t="str">
        <f>IFERROR(+VLOOKUP(AJ33,[1]!D01__SD_STO_ART[[COD_ART]:[COD_GRU]],2,0),"")</f>
        <v/>
      </c>
      <c r="AL33" s="15"/>
      <c r="AM33" s="16" t="str">
        <f>IFERROR(+VLOOKUP(AJ33,[1]!_C108__Cobertura_Central[[COD_ART]:[Cj/H]],4,0)*AL33,"")</f>
        <v/>
      </c>
      <c r="AN33" s="17" t="str">
        <f>IFERROR(+VLOOKUP(AJ33,[1]!Plan[[Cod_ART]:[Cajas]],7,0),"")</f>
        <v/>
      </c>
      <c r="AO33" s="18" t="str">
        <f>IFERROR(+VLOOKUP(AJ33,[1]!D01__SD_STO_ART[[COD_ART]:[COD_GRU]],3,0),"")</f>
        <v/>
      </c>
    </row>
    <row r="34" spans="1:41" ht="24" x14ac:dyDescent="0.25">
      <c r="A34" s="13" t="s">
        <v>29</v>
      </c>
      <c r="B34" s="14" t="str">
        <f>IFERROR(+VLOOKUP(A34,[1]!D01__SD_STO_ART[[COD_ART]:[COD_GRU]],2,0),"")</f>
        <v>Pulguita</v>
      </c>
      <c r="C34" s="15">
        <v>8</v>
      </c>
      <c r="D34" s="16">
        <f>IFERROR(+VLOOKUP(A34,[1]!_C108__Cobertura_Central[[COD_ART]:[Cj/H]],4,0)*C34,"")</f>
        <v>1282.328</v>
      </c>
      <c r="E34" s="17" t="str">
        <f>IFERROR(+VLOOKUP(A34,[1]!Plan[[Cod_ART]:[Cajas]],7,0),"")</f>
        <v/>
      </c>
      <c r="F34" s="18" t="str">
        <f>IFERROR(+VLOOKUP(A34,[1]!D01__SD_STO_ART[[COD_ART]:[COD_GRU]],3,0),"")</f>
        <v xml:space="preserve">MEC </v>
      </c>
      <c r="G34" s="19">
        <f>IF(A34="","",+$C$20)</f>
        <v>0</v>
      </c>
      <c r="H34" s="13" t="s">
        <v>22</v>
      </c>
      <c r="I34" s="14" t="str">
        <f>IFERROR(+VLOOKUP(H34,[1]!D01__SD_STO_ART[[COD_ART]:[COD_GRU]],2,0),"")</f>
        <v>Pan Bocadillo Easy</v>
      </c>
      <c r="J34" s="15">
        <v>3</v>
      </c>
      <c r="K34" s="16">
        <f>IFERROR(+VLOOKUP(H34,[1]!_C108__Cobertura_Central[[COD_ART]:[Cj/H]],4,0)*J34,"")</f>
        <v>509.98928999999998</v>
      </c>
      <c r="L34" s="17" t="str">
        <f>IFERROR(+VLOOKUP(H34,[1]!Plan[[Cod_ART]:[Cajas]],7,0),"")</f>
        <v/>
      </c>
      <c r="M34" s="18" t="str">
        <f>IFERROR(+VLOOKUP(H34,[1]!D01__SD_STO_ART[[COD_ART]:[COD_GRU]],3,0),"")</f>
        <v xml:space="preserve">MEC </v>
      </c>
      <c r="N34" s="19">
        <f>IF(H34="","",+$J$20)</f>
        <v>0</v>
      </c>
      <c r="O34" s="13"/>
      <c r="P34" s="14" t="str">
        <f>IFERROR(+VLOOKUP(O34,[1]!D01__SD_STO_ART[[COD_ART]:[COD_GRU]],2,0),"")</f>
        <v/>
      </c>
      <c r="Q34" s="15"/>
      <c r="R34" s="16" t="str">
        <f>IFERROR(+VLOOKUP(O34,[1]!_C108__Cobertura_Central[[COD_ART]:[Cj/H]],4,0)*Q34,"")</f>
        <v/>
      </c>
      <c r="S34" s="17" t="str">
        <f>IFERROR(+VLOOKUP(O34,[1]!Plan[[Cod_ART]:[Cajas]],7,0),"")</f>
        <v/>
      </c>
      <c r="T34" s="18" t="str">
        <f>IFERROR(+VLOOKUP(O34,[1]!D01__SD_STO_ART[[COD_ART]:[COD_GRU]],3,0),"")</f>
        <v/>
      </c>
      <c r="U34" s="19" t="str">
        <f t="shared" si="6"/>
        <v/>
      </c>
      <c r="V34" s="13" t="s">
        <v>2</v>
      </c>
      <c r="W34" s="14" t="str">
        <f>IFERROR(+VLOOKUP(V34,[1]!D01__SD_STO_ART[[COD_ART]:[COD_GRU]],2,0),"")</f>
        <v>Pepito</v>
      </c>
      <c r="X34" s="15">
        <v>2.25</v>
      </c>
      <c r="Y34" s="16">
        <f>IFERROR(+VLOOKUP(V34,[1]!_C108__Cobertura_Central[[COD_ART]:[Cj/H]],4,0)*X34,"")</f>
        <v>360.64829249999997</v>
      </c>
      <c r="Z34" s="17" t="str">
        <f>IFERROR(+VLOOKUP(V34,[1]!Plan[[Cod_ART]:[Cajas]],7,0),"")</f>
        <v/>
      </c>
      <c r="AA34" s="18" t="str">
        <f>IFERROR(+VLOOKUP(V34,[1]!D01__SD_STO_ART[[COD_ART]:[COD_GRU]],3,0),"")</f>
        <v xml:space="preserve">MEC </v>
      </c>
      <c r="AB34" s="19">
        <f t="shared" si="5"/>
        <v>0</v>
      </c>
      <c r="AC34" s="13" t="s">
        <v>7</v>
      </c>
      <c r="AD34" s="14" t="str">
        <f>IFERROR(+VLOOKUP(AC34,[1]!D01__SD_STO_ART[[COD_ART]:[COD_GRU]],2,0),"")</f>
        <v>Viena Mondat 145 gr</v>
      </c>
      <c r="AE34" s="15">
        <v>3</v>
      </c>
      <c r="AF34" s="16">
        <f>IFERROR(+VLOOKUP(AC34,[1]!_C108__Cobertura_Central[[COD_ART]:[Cj/H]],4,0)*AE34,"")</f>
        <v>740.24537999999995</v>
      </c>
      <c r="AG34" s="17" t="str">
        <f>IFERROR(+VLOOKUP(AC34,[1]!Plan[[Cod_ART]:[Cajas]],7,0),"")</f>
        <v/>
      </c>
      <c r="AH34" s="18" t="str">
        <f>IFERROR(+VLOOKUP(AC34,[1]!D01__SD_STO_ART[[COD_ART]:[COD_GRU]],3,0),"")</f>
        <v xml:space="preserve">MEC </v>
      </c>
      <c r="AI34" s="19">
        <f t="shared" si="7"/>
        <v>0</v>
      </c>
      <c r="AJ34" s="13" t="s">
        <v>12</v>
      </c>
      <c r="AK34" s="14" t="str">
        <f>IFERROR(+VLOOKUP(AJ34,[1]!D01__SD_STO_ART[[COD_ART]:[COD_GRU]],2,0),"")</f>
        <v>Mollete</v>
      </c>
      <c r="AL34" s="15">
        <v>4</v>
      </c>
      <c r="AM34" s="16">
        <f>IFERROR(+VLOOKUP(AJ34,[1]!_C108__Cobertura_Central[[COD_ART]:[Cj/H]],4,0)*AL34,"")</f>
        <v>622.64148</v>
      </c>
      <c r="AN34" s="17" t="str">
        <f>IFERROR(+VLOOKUP(AJ34,[1]!Plan[[Cod_ART]:[Cajas]],7,0),"")</f>
        <v/>
      </c>
      <c r="AO34" s="18" t="str">
        <f>IFERROR(+VLOOKUP(AJ34,[1]!D01__SD_STO_ART[[COD_ART]:[COD_GRU]],3,0),"")</f>
        <v xml:space="preserve">MEC </v>
      </c>
    </row>
    <row r="35" spans="1:41" ht="24" x14ac:dyDescent="0.25">
      <c r="A35" s="13"/>
      <c r="B35" s="14" t="str">
        <f>IFERROR(+VLOOKUP(A35,[1]!D01__SD_STO_ART[[COD_ART]:[COD_GRU]],2,0),"")</f>
        <v/>
      </c>
      <c r="C35" s="15"/>
      <c r="D35" s="16" t="str">
        <f>IFERROR(+VLOOKUP(A35,[1]!_C108__Cobertura_Central[[COD_ART]:[Cj/H]],4,0)*C35,"")</f>
        <v/>
      </c>
      <c r="E35" s="17" t="str">
        <f>IFERROR(+VLOOKUP(A35,[1]!Plan[[Cod_ART]:[Cajas]],7,0),"")</f>
        <v/>
      </c>
      <c r="F35" s="18" t="str">
        <f>IFERROR(+VLOOKUP(A35,[1]!D01__SD_STO_ART[[COD_ART]:[COD_GRU]],3,0),"")</f>
        <v/>
      </c>
      <c r="G35" s="19" t="str">
        <f t="shared" ref="G35:G42" si="8">IF(A35="","",+$C$20)</f>
        <v/>
      </c>
      <c r="H35" s="13"/>
      <c r="I35" s="14" t="str">
        <f>IFERROR(+VLOOKUP(H35,[1]!D01__SD_STO_ART[[COD_ART]:[COD_GRU]],2,0),"")</f>
        <v/>
      </c>
      <c r="J35" s="15"/>
      <c r="K35" s="16" t="str">
        <f>IFERROR(+VLOOKUP(H35,[1]!_C108__Cobertura_Central[[COD_ART]:[Cj/H]],4,0)*J35,"")</f>
        <v/>
      </c>
      <c r="L35" s="17" t="str">
        <f>IFERROR(+VLOOKUP(H35,[1]!Plan[[Cod_ART]:[Cajas]],7,0),"")</f>
        <v/>
      </c>
      <c r="M35" s="18" t="str">
        <f>IFERROR(+VLOOKUP(H35,[1]!D01__SD_STO_ART[[COD_ART]:[COD_GRU]],3,0),"")</f>
        <v/>
      </c>
      <c r="N35" s="19" t="str">
        <f>IF(H35="","",+$J$20)</f>
        <v/>
      </c>
      <c r="O35" s="13"/>
      <c r="P35" s="14" t="str">
        <f>IFERROR(+VLOOKUP(O35,[1]!D01__SD_STO_ART[[COD_ART]:[COD_GRU]],2,0),"")</f>
        <v/>
      </c>
      <c r="Q35" s="15"/>
      <c r="R35" s="16" t="str">
        <f>IFERROR(+VLOOKUP(O35,[1]!_C108__Cobertura_Central[[COD_ART]:[Cj/H]],4,0)*Q35,"")</f>
        <v/>
      </c>
      <c r="S35" s="17" t="str">
        <f>IFERROR(+VLOOKUP(O35,[1]!Plan[[Cod_ART]:[Cajas]],7,0),"")</f>
        <v/>
      </c>
      <c r="T35" s="18" t="str">
        <f>IFERROR(+VLOOKUP(O35,[1]!D01__SD_STO_ART[[COD_ART]:[COD_GRU]],3,0),"")</f>
        <v/>
      </c>
      <c r="U35" s="19" t="str">
        <f t="shared" si="6"/>
        <v/>
      </c>
      <c r="V35" s="13" t="s">
        <v>1</v>
      </c>
      <c r="W35" s="14" t="str">
        <f>IFERROR(+VLOOKUP(V35,[1]!D01__SD_STO_ART[[COD_ART]:[COD_GRU]],2,0),"")</f>
        <v>Pepito</v>
      </c>
      <c r="X35" s="15">
        <v>1.75</v>
      </c>
      <c r="Y35" s="16">
        <f>IFERROR(+VLOOKUP(V35,[1]!_C108__Cobertura_Central[[COD_ART]:[Cj/H]],4,0)*X35,"")</f>
        <v>280.32863250000003</v>
      </c>
      <c r="Z35" s="17" t="str">
        <f>IFERROR(+VLOOKUP(V35,[1]!Plan[[Cod_ART]:[Cajas]],7,0),"")</f>
        <v/>
      </c>
      <c r="AA35" s="18" t="str">
        <f>IFERROR(+VLOOKUP(V35,[1]!D01__SD_STO_ART[[COD_ART]:[COD_GRU]],3,0),"")</f>
        <v xml:space="preserve">MEC </v>
      </c>
      <c r="AB35" s="19">
        <f t="shared" si="5"/>
        <v>0</v>
      </c>
      <c r="AC35" s="13" t="s">
        <v>8</v>
      </c>
      <c r="AD35" s="14" t="str">
        <f>IFERROR(+VLOOKUP(AC35,[1]!D01__SD_STO_ART[[COD_ART]:[COD_GRU]],2,0),"")</f>
        <v>Barra de Viena</v>
      </c>
      <c r="AE35" s="15">
        <v>2</v>
      </c>
      <c r="AF35" s="16">
        <f>IFERROR(+VLOOKUP(AC35,[1]!_C108__Cobertura_Central[[COD_ART]:[Cj/H]],4,0)*AE35,"")</f>
        <v>484.22359999999998</v>
      </c>
      <c r="AG35" s="17" t="str">
        <f>IFERROR(+VLOOKUP(AC35,[1]!Plan[[Cod_ART]:[Cajas]],7,0),"")</f>
        <v/>
      </c>
      <c r="AH35" s="18" t="str">
        <f>IFERROR(+VLOOKUP(AC35,[1]!D01__SD_STO_ART[[COD_ART]:[COD_GRU]],3,0),"")</f>
        <v xml:space="preserve">MEC </v>
      </c>
      <c r="AI35" s="19">
        <f t="shared" si="7"/>
        <v>0</v>
      </c>
      <c r="AJ35" s="13" t="s">
        <v>13</v>
      </c>
      <c r="AK35" s="14" t="str">
        <f>IFERROR(+VLOOKUP(AJ35,[1]!D01__SD_STO_ART[[COD_ART]:[COD_GRU]],2,0),"")</f>
        <v>Payesito Mondat</v>
      </c>
      <c r="AL35" s="15">
        <v>2</v>
      </c>
      <c r="AM35" s="16">
        <f>IFERROR(+VLOOKUP(AJ35,[1]!_C108__Cobertura_Central[[COD_ART]:[Cj/H]],4,0)*AL35,"")</f>
        <v>385.34544</v>
      </c>
      <c r="AN35" s="17" t="str">
        <f>IFERROR(+VLOOKUP(AJ35,[1]!Plan[[Cod_ART]:[Cajas]],7,0),"")</f>
        <v/>
      </c>
      <c r="AO35" s="18" t="str">
        <f>IFERROR(+VLOOKUP(AJ35,[1]!D01__SD_STO_ART[[COD_ART]:[COD_GRU]],3,0),"")</f>
        <v xml:space="preserve">MEC </v>
      </c>
    </row>
    <row r="36" spans="1:41" ht="24" x14ac:dyDescent="0.25">
      <c r="A36" s="13"/>
      <c r="B36" s="14" t="str">
        <f>IFERROR(+VLOOKUP(A36,[1]!D01__SD_STO_ART[[COD_ART]:[COD_GRU]],2,0),"")</f>
        <v/>
      </c>
      <c r="C36" s="15"/>
      <c r="D36" s="16" t="str">
        <f>IFERROR(+VLOOKUP(A36,[1]!_C108__Cobertura_Central[[COD_ART]:[Cj/H]],4,0)*C36,"")</f>
        <v/>
      </c>
      <c r="E36" s="17" t="str">
        <f>IFERROR(+VLOOKUP(A36,[1]!Plan[[Cod_ART]:[Cajas]],7,0),"")</f>
        <v/>
      </c>
      <c r="F36" s="18" t="str">
        <f>IFERROR(+VLOOKUP(A36,[1]!D01__SD_STO_ART[[COD_ART]:[COD_GRU]],3,0),"")</f>
        <v/>
      </c>
      <c r="G36" s="19" t="str">
        <f t="shared" si="8"/>
        <v/>
      </c>
      <c r="H36" s="13"/>
      <c r="I36" s="14" t="str">
        <f>IFERROR(+VLOOKUP(H36,[1]!D01__SD_STO_ART[[COD_ART]:[COD_GRU]],2,0),"")</f>
        <v/>
      </c>
      <c r="J36" s="15"/>
      <c r="K36" s="16" t="str">
        <f>IFERROR(+VLOOKUP(H36,[1]!_C108__Cobertura_Central[[COD_ART]:[Cj/H]],4,0)*J36,"")</f>
        <v/>
      </c>
      <c r="L36" s="17" t="str">
        <f>IFERROR(+VLOOKUP(H36,[1]!Plan[[Cod_ART]:[Cajas]],7,0),"")</f>
        <v/>
      </c>
      <c r="M36" s="18" t="str">
        <f>IFERROR(+VLOOKUP(H36,[1]!D01__SD_STO_ART[[COD_ART]:[COD_GRU]],3,0),"")</f>
        <v/>
      </c>
      <c r="N36" s="19" t="str">
        <f t="shared" ref="N36:N42" si="9">IF(H36="","",+$J$20)</f>
        <v/>
      </c>
      <c r="O36" s="13"/>
      <c r="P36" s="14" t="str">
        <f>IFERROR(+VLOOKUP(O36,[1]!D01__SD_STO_ART[[COD_ART]:[COD_GRU]],2,0),"")</f>
        <v/>
      </c>
      <c r="Q36" s="15"/>
      <c r="R36" s="16" t="str">
        <f>IFERROR(+VLOOKUP(O36,[1]!_C108__Cobertura_Central[[COD_ART]:[Cj/H]],4,0)*Q36,"")</f>
        <v/>
      </c>
      <c r="S36" s="17" t="str">
        <f>IFERROR(+VLOOKUP(O36,[1]!Plan[[Cod_ART]:[Cajas]],7,0),"")</f>
        <v/>
      </c>
      <c r="T36" s="18" t="str">
        <f>IFERROR(+VLOOKUP(O36,[1]!D01__SD_STO_ART[[COD_ART]:[COD_GRU]],3,0),"")</f>
        <v/>
      </c>
      <c r="U36" s="19" t="str">
        <f t="shared" si="6"/>
        <v/>
      </c>
      <c r="V36" s="13" t="s">
        <v>5</v>
      </c>
      <c r="W36" s="14" t="str">
        <f>IFERROR(+VLOOKUP(V36,[1]!D01__SD_STO_ART[[COD_ART]:[COD_GRU]],2,0),"")</f>
        <v>Barra Castellana</v>
      </c>
      <c r="X36" s="15">
        <v>0.8</v>
      </c>
      <c r="Y36" s="16">
        <f>IFERROR(+VLOOKUP(V36,[1]!_C108__Cobertura_Central[[COD_ART]:[Cj/H]],4,0)*X36,"")</f>
        <v>96.733248000000003</v>
      </c>
      <c r="Z36" s="17" t="str">
        <f>IFERROR(+VLOOKUP(V36,[1]!Plan[[Cod_ART]:[Cajas]],7,0),"")</f>
        <v/>
      </c>
      <c r="AA36" s="18" t="str">
        <f>IFERROR(+VLOOKUP(V36,[1]!D01__SD_STO_ART[[COD_ART]:[COD_GRU]],3,0),"")</f>
        <v xml:space="preserve">MEC </v>
      </c>
      <c r="AB36" s="19">
        <f t="shared" si="5"/>
        <v>0</v>
      </c>
      <c r="AC36" s="13" t="s">
        <v>3</v>
      </c>
      <c r="AD36" s="14" t="str">
        <f>IFERROR(+VLOOKUP(AC36,[1]!D01__SD_STO_ART[[COD_ART]:[COD_GRU]],2,0),"")</f>
        <v>Bocata</v>
      </c>
      <c r="AE36" s="15">
        <v>2</v>
      </c>
      <c r="AF36" s="16">
        <f>IFERROR(+VLOOKUP(AC36,[1]!_C108__Cobertura_Central[[COD_ART]:[Cj/H]],4,0)*AE36,"")</f>
        <v>448.91428000000002</v>
      </c>
      <c r="AG36" s="17" t="str">
        <f>IFERROR(+VLOOKUP(AC36,[1]!Plan[[Cod_ART]:[Cajas]],7,0),"")</f>
        <v/>
      </c>
      <c r="AH36" s="18" t="str">
        <f>IFERROR(+VLOOKUP(AC36,[1]!D01__SD_STO_ART[[COD_ART]:[COD_GRU]],3,0),"")</f>
        <v xml:space="preserve">MEC </v>
      </c>
      <c r="AI36" s="19">
        <f t="shared" si="7"/>
        <v>0</v>
      </c>
      <c r="AJ36" s="13"/>
      <c r="AK36" s="14" t="str">
        <f>IFERROR(+VLOOKUP(AJ36,[1]!D01__SD_STO_ART[[COD_ART]:[COD_GRU]],2,0),"")</f>
        <v/>
      </c>
      <c r="AL36" s="15"/>
      <c r="AM36" s="16" t="str">
        <f>IFERROR(+VLOOKUP(AJ36,[1]!_C108__Cobertura_Central[[COD_ART]:[Cj/H]],4,0)*AL36,"")</f>
        <v/>
      </c>
      <c r="AN36" s="17" t="str">
        <f>IFERROR(+VLOOKUP(AJ36,[1]!Plan[[Cod_ART]:[Cajas]],7,0),"")</f>
        <v/>
      </c>
      <c r="AO36" s="18" t="str">
        <f>IFERROR(+VLOOKUP(AJ36,[1]!D01__SD_STO_ART[[COD_ART]:[COD_GRU]],3,0),"")</f>
        <v/>
      </c>
    </row>
    <row r="37" spans="1:41" ht="36" x14ac:dyDescent="0.25">
      <c r="A37" s="13"/>
      <c r="B37" s="14" t="str">
        <f>IFERROR(+VLOOKUP(A37,[1]!D01__SD_STO_ART[[COD_ART]:[COD_GRU]],2,0),"")</f>
        <v/>
      </c>
      <c r="C37" s="15"/>
      <c r="D37" s="16" t="str">
        <f>IFERROR(+VLOOKUP(A37,[1]!_C108__Cobertura_Central[[COD_ART]:[Cj/H]],4,0)*C37,"")</f>
        <v/>
      </c>
      <c r="E37" s="17" t="str">
        <f>IFERROR(+VLOOKUP(A37,[1]!Plan[[Cod_ART]:[Cajas]],7,0),"")</f>
        <v/>
      </c>
      <c r="F37" s="18" t="str">
        <f>IFERROR(+VLOOKUP(A37,[1]!D01__SD_STO_ART[[COD_ART]:[COD_GRU]],3,0),"")</f>
        <v/>
      </c>
      <c r="G37" s="19" t="str">
        <f t="shared" si="8"/>
        <v/>
      </c>
      <c r="H37" s="13"/>
      <c r="I37" s="14" t="str">
        <f>IFERROR(+VLOOKUP(H37,[1]!D01__SD_STO_ART[[COD_ART]:[COD_GRU]],2,0),"")</f>
        <v/>
      </c>
      <c r="J37" s="15"/>
      <c r="K37" s="16" t="str">
        <f>IFERROR(+VLOOKUP(H37,[1]!_C108__Cobertura_Central[[COD_ART]:[Cj/H]],4,0)*J37,"")</f>
        <v/>
      </c>
      <c r="L37" s="17" t="str">
        <f>IFERROR(+VLOOKUP(H37,[1]!Plan[[Cod_ART]:[Cajas]],7,0),"")</f>
        <v/>
      </c>
      <c r="M37" s="18" t="str">
        <f>IFERROR(+VLOOKUP(H37,[1]!D01__SD_STO_ART[[COD_ART]:[COD_GRU]],3,0),"")</f>
        <v/>
      </c>
      <c r="N37" s="19" t="str">
        <f t="shared" si="9"/>
        <v/>
      </c>
      <c r="O37" s="13"/>
      <c r="P37" s="14" t="str">
        <f>IFERROR(+VLOOKUP(O37,[1]!D01__SD_STO_ART[[COD_ART]:[COD_GRU]],2,0),"")</f>
        <v/>
      </c>
      <c r="Q37" s="15"/>
      <c r="R37" s="16" t="str">
        <f>IFERROR(+VLOOKUP(O37,[1]!_C108__Cobertura_Central[[COD_ART]:[Cj/H]],4,0)*Q37,"")</f>
        <v/>
      </c>
      <c r="S37" s="17" t="str">
        <f>IFERROR(+VLOOKUP(O37,[1]!Plan[[Cod_ART]:[Cajas]],7,0),"")</f>
        <v/>
      </c>
      <c r="T37" s="18" t="str">
        <f>IFERROR(+VLOOKUP(O37,[1]!D01__SD_STO_ART[[COD_ART]:[COD_GRU]],3,0),"")</f>
        <v/>
      </c>
      <c r="U37" s="19" t="str">
        <f t="shared" si="6"/>
        <v/>
      </c>
      <c r="V37" s="13" t="s">
        <v>4</v>
      </c>
      <c r="W37" s="14" t="str">
        <f>IFERROR(+VLOOKUP(V37,[1]!D01__SD_STO_ART[[COD_ART]:[COD_GRU]],2,0),"")</f>
        <v>Barra Castellana</v>
      </c>
      <c r="X37" s="15">
        <v>1.2</v>
      </c>
      <c r="Y37" s="16">
        <f>IFERROR(+VLOOKUP(V37,[1]!_C108__Cobertura_Central[[COD_ART]:[Cj/H]],4,0)*X37,"")</f>
        <v>164.47472400000001</v>
      </c>
      <c r="Z37" s="17" t="str">
        <f>IFERROR(+VLOOKUP(V37,[1]!Plan[[Cod_ART]:[Cajas]],7,0),"")</f>
        <v/>
      </c>
      <c r="AA37" s="18" t="str">
        <f>IFERROR(+VLOOKUP(V37,[1]!D01__SD_STO_ART[[COD_ART]:[COD_GRU]],3,0),"")</f>
        <v xml:space="preserve">MEC </v>
      </c>
      <c r="AB37" s="19">
        <f t="shared" si="5"/>
        <v>0</v>
      </c>
      <c r="AC37" s="13" t="s">
        <v>10</v>
      </c>
      <c r="AD37" s="14" t="str">
        <f>IFERROR(+VLOOKUP(AC37,[1]!D01__SD_STO_ART[[COD_ART]:[COD_GRU]],2,0),"")</f>
        <v>Viena con Salvado Pequeña</v>
      </c>
      <c r="AE37" s="15">
        <v>2</v>
      </c>
      <c r="AF37" s="16">
        <f>IFERROR(+VLOOKUP(AC37,[1]!_C108__Cobertura_Central[[COD_ART]:[Cj/H]],4,0)*AE37,"")</f>
        <v>411.48579999999998</v>
      </c>
      <c r="AG37" s="17" t="str">
        <f>IFERROR(+VLOOKUP(AC37,[1]!Plan[[Cod_ART]:[Cajas]],7,0),"")</f>
        <v/>
      </c>
      <c r="AH37" s="18" t="str">
        <f>IFERROR(+VLOOKUP(AC37,[1]!D01__SD_STO_ART[[COD_ART]:[COD_GRU]],3,0),"")</f>
        <v xml:space="preserve">MEC </v>
      </c>
      <c r="AI37" s="19">
        <f t="shared" si="7"/>
        <v>0</v>
      </c>
      <c r="AJ37" s="13"/>
      <c r="AK37" s="14" t="str">
        <f>IFERROR(+VLOOKUP(AJ37,[1]!D01__SD_STO_ART[[COD_ART]:[COD_GRU]],2,0),"")</f>
        <v/>
      </c>
      <c r="AL37" s="15"/>
      <c r="AM37" s="16" t="str">
        <f>IFERROR(+VLOOKUP(AJ37,[1]!_C108__Cobertura_Central[[COD_ART]:[Cj/H]],4,0)*AL37,"")</f>
        <v/>
      </c>
      <c r="AN37" s="17" t="str">
        <f>IFERROR(+VLOOKUP(AJ37,[1]!Plan[[Cod_ART]:[Cajas]],7,0),"")</f>
        <v/>
      </c>
      <c r="AO37" s="18" t="str">
        <f>IFERROR(+VLOOKUP(AJ37,[1]!D01__SD_STO_ART[[COD_ART]:[COD_GRU]],3,0),"")</f>
        <v/>
      </c>
    </row>
    <row r="38" spans="1:41" ht="24" x14ac:dyDescent="0.25">
      <c r="A38" s="13"/>
      <c r="B38" s="14" t="str">
        <f>IFERROR(+VLOOKUP(A38,[1]!D01__SD_STO_ART[[COD_ART]:[COD_GRU]],2,0),"")</f>
        <v/>
      </c>
      <c r="C38" s="15"/>
      <c r="D38" s="16" t="str">
        <f>IFERROR(+VLOOKUP(A38,[1]!_C108__Cobertura_Central[[COD_ART]:[Cj/H]],4,0)*C38,"")</f>
        <v/>
      </c>
      <c r="E38" s="17" t="str">
        <f>IFERROR(+VLOOKUP(A38,[1]!Plan[[Cod_ART]:[Cajas]],7,0),"")</f>
        <v/>
      </c>
      <c r="F38" s="18" t="str">
        <f>IFERROR(+VLOOKUP(A38,[1]!D01__SD_STO_ART[[COD_ART]:[COD_GRU]],3,0),"")</f>
        <v/>
      </c>
      <c r="G38" s="19" t="str">
        <f t="shared" si="8"/>
        <v/>
      </c>
      <c r="H38" s="13"/>
      <c r="I38" s="14" t="str">
        <f>IFERROR(+VLOOKUP(H38,[1]!D01__SD_STO_ART[[COD_ART]:[COD_GRU]],2,0),"")</f>
        <v/>
      </c>
      <c r="J38" s="15"/>
      <c r="K38" s="16" t="str">
        <f>IFERROR(+VLOOKUP(H38,[1]!_C108__Cobertura_Central[[COD_ART]:[Cj/H]],4,0)*J38,"")</f>
        <v/>
      </c>
      <c r="L38" s="17" t="str">
        <f>IFERROR(+VLOOKUP(H38,[1]!Plan[[Cod_ART]:[Cajas]],7,0),"")</f>
        <v/>
      </c>
      <c r="M38" s="18" t="str">
        <f>IFERROR(+VLOOKUP(H38,[1]!D01__SD_STO_ART[[COD_ART]:[COD_GRU]],3,0),"")</f>
        <v/>
      </c>
      <c r="N38" s="19" t="str">
        <f t="shared" si="9"/>
        <v/>
      </c>
      <c r="O38" s="13"/>
      <c r="P38" s="14" t="str">
        <f>IFERROR(+VLOOKUP(O38,[1]!D01__SD_STO_ART[[COD_ART]:[COD_GRU]],2,0),"")</f>
        <v/>
      </c>
      <c r="Q38" s="15"/>
      <c r="R38" s="16" t="str">
        <f>IFERROR(+VLOOKUP(O38,[1]!_C108__Cobertura_Central[[COD_ART]:[Cj/H]],4,0)*Q38,"")</f>
        <v/>
      </c>
      <c r="S38" s="17" t="str">
        <f>IFERROR(+VLOOKUP(O38,[1]!Plan[[Cod_ART]:[Cajas]],7,0),"")</f>
        <v/>
      </c>
      <c r="T38" s="18" t="str">
        <f>IFERROR(+VLOOKUP(O38,[1]!D01__SD_STO_ART[[COD_ART]:[COD_GRU]],3,0),"")</f>
        <v/>
      </c>
      <c r="U38" s="19" t="str">
        <f t="shared" si="6"/>
        <v/>
      </c>
      <c r="V38" s="13"/>
      <c r="W38" s="14" t="str">
        <f>IFERROR(+VLOOKUP(V38,[1]!D01__SD_STO_ART[[COD_ART]:[COD_GRU]],2,0),"")</f>
        <v/>
      </c>
      <c r="X38" s="15"/>
      <c r="Y38" s="16" t="str">
        <f>IFERROR(+VLOOKUP(V38,[1]!_C108__Cobertura_Central[[COD_ART]:[Cj/H]],4,0)*X38,"")</f>
        <v/>
      </c>
      <c r="Z38" s="17" t="str">
        <f>IFERROR(+VLOOKUP(V38,[1]!Plan[[Cod_ART]:[Cajas]],7,0),"")</f>
        <v/>
      </c>
      <c r="AA38" s="18" t="str">
        <f>IFERROR(+VLOOKUP(V38,[1]!D01__SD_STO_ART[[COD_ART]:[COD_GRU]],3,0),"")</f>
        <v/>
      </c>
      <c r="AB38" s="19" t="str">
        <f t="shared" si="5"/>
        <v/>
      </c>
      <c r="AC38" s="13" t="s">
        <v>19</v>
      </c>
      <c r="AD38" s="14" t="str">
        <f>IFERROR(+VLOOKUP(AC38,[1]!D01__SD_STO_ART[[COD_ART]:[COD_GRU]],2,0),"")</f>
        <v>Pepito con Salvado Easy</v>
      </c>
      <c r="AE38" s="15">
        <v>2</v>
      </c>
      <c r="AF38" s="16">
        <f>IFERROR(+VLOOKUP(AC38,[1]!_C108__Cobertura_Central[[COD_ART]:[Cj/H]],4,0)*AE38,"")</f>
        <v>332.43155999999999</v>
      </c>
      <c r="AG38" s="17" t="str">
        <f>IFERROR(+VLOOKUP(AC38,[1]!Plan[[Cod_ART]:[Cajas]],7,0),"")</f>
        <v/>
      </c>
      <c r="AH38" s="18" t="str">
        <f>IFERROR(+VLOOKUP(AC38,[1]!D01__SD_STO_ART[[COD_ART]:[COD_GRU]],3,0),"")</f>
        <v xml:space="preserve">MEC </v>
      </c>
      <c r="AI38" s="19">
        <f t="shared" si="7"/>
        <v>0</v>
      </c>
      <c r="AJ38" s="13"/>
      <c r="AK38" s="14" t="str">
        <f>IFERROR(+VLOOKUP(AJ38,[1]!D01__SD_STO_ART[[COD_ART]:[COD_GRU]],2,0),"")</f>
        <v/>
      </c>
      <c r="AL38" s="15"/>
      <c r="AM38" s="16" t="str">
        <f>IFERROR(+VLOOKUP(AJ38,[1]!_C108__Cobertura_Central[[COD_ART]:[Cj/H]],4,0)*AL38,"")</f>
        <v/>
      </c>
      <c r="AN38" s="17" t="str">
        <f>IFERROR(+VLOOKUP(AJ38,[1]!Plan[[Cod_ART]:[Cajas]],7,0),"")</f>
        <v/>
      </c>
      <c r="AO38" s="18" t="str">
        <f>IFERROR(+VLOOKUP(AJ38,[1]!D01__SD_STO_ART[[COD_ART]:[COD_GRU]],3,0),"")</f>
        <v/>
      </c>
    </row>
    <row r="39" spans="1:41" ht="36" x14ac:dyDescent="0.25">
      <c r="A39" s="13"/>
      <c r="B39" s="14" t="str">
        <f>IFERROR(+VLOOKUP(A39,[1]!D01__SD_STO_ART[[COD_ART]:[COD_GRU]],2,0),"")</f>
        <v/>
      </c>
      <c r="C39" s="15"/>
      <c r="D39" s="16" t="str">
        <f>IFERROR(+VLOOKUP(A39,[1]!_C108__Cobertura_Central[[COD_ART]:[Cj/H]],4,0)*C39,"")</f>
        <v/>
      </c>
      <c r="E39" s="17" t="str">
        <f>IFERROR(+VLOOKUP(A39,[1]!Plan[[Cod_ART]:[Cajas]],7,0),"")</f>
        <v/>
      </c>
      <c r="F39" s="18" t="str">
        <f>IFERROR(+VLOOKUP(A39,[1]!D01__SD_STO_ART[[COD_ART]:[COD_GRU]],3,0),"")</f>
        <v/>
      </c>
      <c r="G39" s="19" t="str">
        <f t="shared" si="8"/>
        <v/>
      </c>
      <c r="H39" s="13"/>
      <c r="I39" s="14" t="str">
        <f>IFERROR(+VLOOKUP(H39,[1]!D01__SD_STO_ART[[COD_ART]:[COD_GRU]],2,0),"")</f>
        <v/>
      </c>
      <c r="J39" s="15"/>
      <c r="K39" s="16" t="str">
        <f>IFERROR(+VLOOKUP(H39,[1]!_C108__Cobertura_Central[[COD_ART]:[Cj/H]],4,0)*J39,"")</f>
        <v/>
      </c>
      <c r="L39" s="17" t="str">
        <f>IFERROR(+VLOOKUP(H39,[1]!Plan[[Cod_ART]:[Cajas]],7,0),"")</f>
        <v/>
      </c>
      <c r="M39" s="18" t="str">
        <f>IFERROR(+VLOOKUP(H39,[1]!D01__SD_STO_ART[[COD_ART]:[COD_GRU]],3,0),"")</f>
        <v/>
      </c>
      <c r="N39" s="19" t="str">
        <f>IF(H39="","",+$J$20)</f>
        <v/>
      </c>
      <c r="O39" s="13"/>
      <c r="P39" s="14" t="str">
        <f>IFERROR(+VLOOKUP(O39,[1]!D01__SD_STO_ART[[COD_ART]:[COD_GRU]],2,0),"")</f>
        <v/>
      </c>
      <c r="Q39" s="15"/>
      <c r="R39" s="16" t="str">
        <f>IFERROR(+VLOOKUP(O39,[1]!_C108__Cobertura_Central[[COD_ART]:[Cj/H]],4,0)*Q39,"")</f>
        <v/>
      </c>
      <c r="S39" s="17" t="str">
        <f>IFERROR(+VLOOKUP(O39,[1]!Plan[[Cod_ART]:[Cajas]],7,0),"")</f>
        <v/>
      </c>
      <c r="T39" s="18" t="str">
        <f>IFERROR(+VLOOKUP(O39,[1]!D01__SD_STO_ART[[COD_ART]:[COD_GRU]],3,0),"")</f>
        <v/>
      </c>
      <c r="U39" s="19" t="str">
        <f t="shared" si="6"/>
        <v/>
      </c>
      <c r="V39" s="13" t="s">
        <v>25</v>
      </c>
      <c r="W39" s="14" t="str">
        <f>IFERROR(+VLOOKUP(V39,[1]!D01__SD_STO_ART[[COD_ART]:[COD_GRU]],2,0),"")</f>
        <v>Panecito Sin Sal Añadida Easy</v>
      </c>
      <c r="X39" s="15">
        <v>2</v>
      </c>
      <c r="Y39" s="16">
        <f>IFERROR(+VLOOKUP(V39,[1]!_C108__Cobertura_Central[[COD_ART]:[Cj/H]],4,0)*X39,"")</f>
        <v>316.78034000000002</v>
      </c>
      <c r="Z39" s="17" t="str">
        <f>IFERROR(+VLOOKUP(V39,[1]!Plan[[Cod_ART]:[Cajas]],7,0),"")</f>
        <v/>
      </c>
      <c r="AA39" s="18" t="str">
        <f>IFERROR(+VLOOKUP(V39,[1]!D01__SD_STO_ART[[COD_ART]:[COD_GRU]],3,0),"")</f>
        <v xml:space="preserve">MEC </v>
      </c>
      <c r="AB39" s="19">
        <f>IF(V39="","",+$X$20)</f>
        <v>0</v>
      </c>
      <c r="AC39" s="13" t="s">
        <v>23</v>
      </c>
      <c r="AD39" s="14" t="str">
        <f>IFERROR(+VLOOKUP(AC39,[1]!D01__SD_STO_ART[[COD_ART]:[COD_GRU]],2,0),"")</f>
        <v>Panecito con Salvado Easy</v>
      </c>
      <c r="AE39" s="15">
        <v>2</v>
      </c>
      <c r="AF39" s="16">
        <f>IFERROR(+VLOOKUP(AC39,[1]!_C108__Cobertura_Central[[COD_ART]:[Cj/H]],4,0)*AE39,"")</f>
        <v>316.79286000000002</v>
      </c>
      <c r="AG39" s="17" t="str">
        <f>IFERROR(+VLOOKUP(AC39,[1]!Plan[[Cod_ART]:[Cajas]],7,0),"")</f>
        <v/>
      </c>
      <c r="AH39" s="18" t="str">
        <f>IFERROR(+VLOOKUP(AC39,[1]!D01__SD_STO_ART[[COD_ART]:[COD_GRU]],3,0),"")</f>
        <v xml:space="preserve">MEC </v>
      </c>
      <c r="AI39" s="19">
        <f t="shared" si="7"/>
        <v>0</v>
      </c>
      <c r="AJ39" s="13" t="s">
        <v>30</v>
      </c>
      <c r="AK39" s="14" t="str">
        <f>IFERROR(+VLOOKUP(AJ39,[1]!D01__SD_STO_ART[[COD_ART]:[COD_GRU]],2,0),"")</f>
        <v>Baguetina Cereales</v>
      </c>
      <c r="AL39" s="15">
        <v>8</v>
      </c>
      <c r="AM39" s="16">
        <f>IFERROR(+VLOOKUP(AJ39,[1]!_C108__Cobertura_Central[[COD_ART]:[Cj/H]],4,0)*AL39,"")</f>
        <v>856.76895999999999</v>
      </c>
      <c r="AN39" s="17" t="str">
        <f>IFERROR(+VLOOKUP(AJ39,[1]!Plan[[Cod_ART]:[Cajas]],7,0),"")</f>
        <v/>
      </c>
      <c r="AO39" s="18" t="str">
        <f>IFERROR(+VLOOKUP(AJ39,[1]!D01__SD_STO_ART[[COD_ART]:[COD_GRU]],3,0),"")</f>
        <v>VIME</v>
      </c>
    </row>
    <row r="40" spans="1:41" ht="24" x14ac:dyDescent="0.25">
      <c r="A40" s="13"/>
      <c r="B40" s="14" t="str">
        <f>IFERROR(+VLOOKUP(A40,[1]!D01__SD_STO_ART[[COD_ART]:[COD_GRU]],2,0),"")</f>
        <v/>
      </c>
      <c r="C40" s="15"/>
      <c r="D40" s="16" t="str">
        <f>IFERROR(+VLOOKUP(A40,[1]!_C108__Cobertura_Central[[COD_ART]:[Cj/H]],4,0)*C40,"")</f>
        <v/>
      </c>
      <c r="E40" s="17" t="str">
        <f>IFERROR(+VLOOKUP(A40,[1]!Plan[[Cod_ART]:[Cajas]],7,0),"")</f>
        <v/>
      </c>
      <c r="F40" s="18" t="str">
        <f>IFERROR(+VLOOKUP(A40,[1]!D01__SD_STO_ART[[COD_ART]:[COD_GRU]],3,0),"")</f>
        <v/>
      </c>
      <c r="G40" s="19" t="str">
        <f t="shared" si="8"/>
        <v/>
      </c>
      <c r="H40" s="13"/>
      <c r="I40" s="14" t="str">
        <f>IFERROR(+VLOOKUP(H40,[1]!D01__SD_STO_ART[[COD_ART]:[COD_GRU]],2,0),"")</f>
        <v/>
      </c>
      <c r="J40" s="15"/>
      <c r="K40" s="16" t="str">
        <f>IFERROR(+VLOOKUP(H40,[1]!_C108__Cobertura_Central[[COD_ART]:[Cj/H]],4,0)*J40,"")</f>
        <v/>
      </c>
      <c r="L40" s="17" t="str">
        <f>IFERROR(+VLOOKUP(H40,[1]!Plan[[Cod_ART]:[Cajas]],7,0),"")</f>
        <v/>
      </c>
      <c r="M40" s="18" t="str">
        <f>IFERROR(+VLOOKUP(H40,[1]!D01__SD_STO_ART[[COD_ART]:[COD_GRU]],3,0),"")</f>
        <v/>
      </c>
      <c r="N40" s="19" t="str">
        <f t="shared" si="9"/>
        <v/>
      </c>
      <c r="O40" s="13"/>
      <c r="P40" s="14" t="str">
        <f>IFERROR(+VLOOKUP(O40,[1]!D01__SD_STO_ART[[COD_ART]:[COD_GRU]],2,0),"")</f>
        <v/>
      </c>
      <c r="Q40" s="15"/>
      <c r="R40" s="16" t="str">
        <f>IFERROR(+VLOOKUP(O40,[1]!_C108__Cobertura_Central[[COD_ART]:[Cj/H]],4,0)*Q40,"")</f>
        <v/>
      </c>
      <c r="S40" s="17" t="str">
        <f>IFERROR(+VLOOKUP(O40,[1]!Plan[[Cod_ART]:[Cajas]],7,0),"")</f>
        <v/>
      </c>
      <c r="T40" s="18" t="str">
        <f>IFERROR(+VLOOKUP(O40,[1]!D01__SD_STO_ART[[COD_ART]:[COD_GRU]],3,0),"")</f>
        <v/>
      </c>
      <c r="U40" s="19" t="str">
        <f t="shared" si="6"/>
        <v/>
      </c>
      <c r="V40" s="13" t="s">
        <v>18</v>
      </c>
      <c r="W40" s="14" t="str">
        <f>IFERROR(+VLOOKUP(V40,[1]!D01__SD_STO_ART[[COD_ART]:[COD_GRU]],2,0),"")</f>
        <v>Pepito Sin Sal Añadida Easy</v>
      </c>
      <c r="X40" s="15">
        <v>2</v>
      </c>
      <c r="Y40" s="16">
        <f>IFERROR(+VLOOKUP(V40,[1]!_C108__Cobertura_Central[[COD_ART]:[Cj/H]],4,0)*X40,"")</f>
        <v>332.45256000000001</v>
      </c>
      <c r="Z40" s="17" t="str">
        <f>IFERROR(+VLOOKUP(V40,[1]!Plan[[Cod_ART]:[Cajas]],7,0),"")</f>
        <v/>
      </c>
      <c r="AA40" s="18" t="str">
        <f>IFERROR(+VLOOKUP(V40,[1]!D01__SD_STO_ART[[COD_ART]:[COD_GRU]],3,0),"")</f>
        <v xml:space="preserve">MEC </v>
      </c>
      <c r="AB40" s="19">
        <f>IF(V40="","",+$X$20)</f>
        <v>0</v>
      </c>
      <c r="AC40" s="13"/>
      <c r="AD40" s="14" t="str">
        <f>IFERROR(+VLOOKUP(AC40,[1]!D01__SD_STO_ART[[COD_ART]:[COD_GRU]],2,0),"")</f>
        <v/>
      </c>
      <c r="AE40" s="15"/>
      <c r="AF40" s="16" t="str">
        <f>IFERROR(+VLOOKUP(AC40,[1]!_C108__Cobertura_Central[[COD_ART]:[Cj/H]],4,0)*AE40,"")</f>
        <v/>
      </c>
      <c r="AG40" s="17" t="str">
        <f>IFERROR(+VLOOKUP(AC40,[1]!Plan[[Cod_ART]:[Cajas]],7,0),"")</f>
        <v/>
      </c>
      <c r="AH40" s="18" t="str">
        <f>IFERROR(+VLOOKUP(AC40,[1]!D01__SD_STO_ART[[COD_ART]:[COD_GRU]],3,0),"")</f>
        <v/>
      </c>
      <c r="AI40" s="19" t="str">
        <f>IF(AC40="","",+$AE$20)</f>
        <v/>
      </c>
      <c r="AJ40" s="13" t="s">
        <v>28</v>
      </c>
      <c r="AK40" s="14" t="str">
        <f>IFERROR(+VLOOKUP(AJ40,[1]!D01__SD_STO_ART[[COD_ART]:[COD_GRU]],2,0),"")</f>
        <v>Panecillo con  Semillas</v>
      </c>
      <c r="AL40" s="15">
        <v>8</v>
      </c>
      <c r="AM40" s="16">
        <f>IFERROR(+VLOOKUP(AJ40,[1]!_C108__Cobertura_Central[[COD_ART]:[Cj/H]],4,0)*AL40,"")</f>
        <v>1110.8571199999999</v>
      </c>
      <c r="AN40" s="17" t="str">
        <f>IFERROR(+VLOOKUP(AJ40,[1]!Plan[[Cod_ART]:[Cajas]],7,0),"")</f>
        <v/>
      </c>
      <c r="AO40" s="18" t="str">
        <f>IFERROR(+VLOOKUP(AJ40,[1]!D01__SD_STO_ART[[COD_ART]:[COD_GRU]],3,0),"")</f>
        <v>VIME</v>
      </c>
    </row>
    <row r="41" spans="1:41" ht="36" x14ac:dyDescent="0.25">
      <c r="A41" s="13"/>
      <c r="B41" s="14" t="str">
        <f>IFERROR(+VLOOKUP(A41,[1]!D01__SD_STO_ART[[COD_ART]:[COD_GRU]],2,0),"")</f>
        <v/>
      </c>
      <c r="C41" s="15"/>
      <c r="D41" s="16" t="str">
        <f>IFERROR(+VLOOKUP(A41,[1]!_C108__Cobertura_Central[[COD_ART]:[Cj/H]],4,0)*C41,"")</f>
        <v/>
      </c>
      <c r="E41" s="17" t="str">
        <f>IFERROR(+VLOOKUP(A41,[1]!Plan[[Cod_ART]:[Cajas]],7,0),"")</f>
        <v/>
      </c>
      <c r="F41" s="18" t="str">
        <f>IFERROR(+VLOOKUP(A41,[1]!D01__SD_STO_ART[[COD_ART]:[COD_GRU]],3,0),"")</f>
        <v/>
      </c>
      <c r="G41" s="19" t="str">
        <f t="shared" si="8"/>
        <v/>
      </c>
      <c r="H41" s="13"/>
      <c r="I41" s="14" t="str">
        <f>IFERROR(+VLOOKUP(H41,[1]!D01__SD_STO_ART[[COD_ART]:[COD_GRU]],2,0),"")</f>
        <v/>
      </c>
      <c r="J41" s="15"/>
      <c r="K41" s="16" t="str">
        <f>IFERROR(+VLOOKUP(H41,[1]!_C108__Cobertura_Central[[COD_ART]:[Cj/H]],4,0)*J41,"")</f>
        <v/>
      </c>
      <c r="L41" s="17" t="str">
        <f>IFERROR(+VLOOKUP(H41,[1]!Plan[[Cod_ART]:[Cajas]],7,0),"")</f>
        <v/>
      </c>
      <c r="M41" s="18" t="str">
        <f>IFERROR(+VLOOKUP(H41,[1]!D01__SD_STO_ART[[COD_ART]:[COD_GRU]],3,0),"")</f>
        <v/>
      </c>
      <c r="N41" s="19" t="str">
        <f t="shared" si="9"/>
        <v/>
      </c>
      <c r="O41" s="13"/>
      <c r="P41" s="14" t="str">
        <f>IFERROR(+VLOOKUP(O41,[1]!D01__SD_STO_ART[[COD_ART]:[COD_GRU]],2,0),"")</f>
        <v/>
      </c>
      <c r="Q41" s="15"/>
      <c r="R41" s="16" t="str">
        <f>IFERROR(+VLOOKUP(O41,[1]!_C108__Cobertura_Central[[COD_ART]:[Cj/H]],4,0)*Q41,"")</f>
        <v/>
      </c>
      <c r="S41" s="17" t="str">
        <f>IFERROR(+VLOOKUP(O41,[1]!Plan[[Cod_ART]:[Cajas]],7,0),"")</f>
        <v/>
      </c>
      <c r="T41" s="18" t="str">
        <f>IFERROR(+VLOOKUP(O41,[1]!D01__SD_STO_ART[[COD_ART]:[COD_GRU]],3,0),"")</f>
        <v/>
      </c>
      <c r="U41" s="19" t="str">
        <f>IF(O41="","",+$Q$20)</f>
        <v/>
      </c>
      <c r="V41" s="13" t="s">
        <v>20</v>
      </c>
      <c r="W41" s="14" t="str">
        <f>IFERROR(+VLOOKUP(V41,[1]!D01__SD_STO_ART[[COD_ART]:[COD_GRU]],2,0),"")</f>
        <v>Pepito con Salvado Sin Sal Añadida Easy</v>
      </c>
      <c r="X41" s="15">
        <v>1</v>
      </c>
      <c r="Y41" s="16">
        <f>IFERROR(+VLOOKUP(V41,[1]!_C108__Cobertura_Central[[COD_ART]:[Cj/H]],4,0)*X41,"")</f>
        <v>166.21038999999999</v>
      </c>
      <c r="Z41" s="17" t="str">
        <f>IFERROR(+VLOOKUP(V41,[1]!Plan[[Cod_ART]:[Cajas]],7,0),"")</f>
        <v/>
      </c>
      <c r="AA41" s="18" t="str">
        <f>IFERROR(+VLOOKUP(V41,[1]!D01__SD_STO_ART[[COD_ART]:[COD_GRU]],3,0),"")</f>
        <v xml:space="preserve">MEC </v>
      </c>
      <c r="AB41" s="19">
        <f>IF(V41="","",+$X$20)</f>
        <v>0</v>
      </c>
      <c r="AC41" s="13"/>
      <c r="AD41" s="14" t="str">
        <f>IFERROR(+VLOOKUP(AC41,[1]!D01__SD_STO_ART[[COD_ART]:[COD_GRU]],2,0),"")</f>
        <v/>
      </c>
      <c r="AE41" s="15"/>
      <c r="AF41" s="16" t="str">
        <f>IFERROR(+VLOOKUP(AC41,[1]!_C108__Cobertura_Central[[COD_ART]:[Cj/H]],4,0)*AE41,"")</f>
        <v/>
      </c>
      <c r="AG41" s="17" t="str">
        <f>IFERROR(+VLOOKUP(AC41,[1]!Plan[[Cod_ART]:[Cajas]],7,0),"")</f>
        <v/>
      </c>
      <c r="AH41" s="18" t="str">
        <f>IFERROR(+VLOOKUP(AC41,[1]!D01__SD_STO_ART[[COD_ART]:[COD_GRU]],3,0),"")</f>
        <v/>
      </c>
      <c r="AI41" s="19" t="str">
        <f>IF(AC41="","",+$AE$20)</f>
        <v/>
      </c>
      <c r="AJ41" s="13" t="s">
        <v>11</v>
      </c>
      <c r="AK41" s="14" t="str">
        <f>IFERROR(+VLOOKUP(AJ41,[1]!D01__SD_STO_ART[[COD_ART]:[COD_GRU]],2,0),"")</f>
        <v>Panecillo con Cereales y Semillas</v>
      </c>
      <c r="AL41" s="15">
        <v>2</v>
      </c>
      <c r="AM41" s="16">
        <f>IFERROR(+VLOOKUP(AJ41,[1]!_C108__Cobertura_Central[[COD_ART]:[Cj/H]],4,0)*AL41,"")</f>
        <v>311.56342000000001</v>
      </c>
      <c r="AN41" s="17" t="str">
        <f>IFERROR(+VLOOKUP(AJ41,[1]!Plan[[Cod_ART]:[Cajas]],7,0),"")</f>
        <v/>
      </c>
      <c r="AO41" s="18" t="str">
        <f>IFERROR(+VLOOKUP(AJ41,[1]!D01__SD_STO_ART[[COD_ART]:[COD_GRU]],3,0),"")</f>
        <v>VIME</v>
      </c>
    </row>
    <row r="42" spans="1:41" x14ac:dyDescent="0.25">
      <c r="A42" s="20"/>
      <c r="B42" s="21" t="str">
        <f>IFERROR(+VLOOKUP(A42,[1]!D01__SD_STO_ART[[COD_ART]:[COD_GRU]],2,0),"")</f>
        <v/>
      </c>
      <c r="C42" s="22"/>
      <c r="D42" s="23" t="str">
        <f>IFERROR(+VLOOKUP(A42,[1]!_C108__Cobertura_Central[[COD_ART]:[Cj/H]],4,0)*C42,"")</f>
        <v/>
      </c>
      <c r="E42" s="24" t="str">
        <f>IFERROR(+VLOOKUP(A42,[1]!Plan[[Cod_ART]:[Cajas]],7,0),"")</f>
        <v/>
      </c>
      <c r="F42" s="25" t="str">
        <f>IFERROR(+VLOOKUP(A42,[1]!D01__SD_STO_ART[[COD_ART]:[COD_GRU]],3,0),"")</f>
        <v/>
      </c>
      <c r="G42" s="26" t="str">
        <f t="shared" si="8"/>
        <v/>
      </c>
      <c r="H42" s="20"/>
      <c r="I42" s="21" t="str">
        <f>IFERROR(+VLOOKUP(H42,[1]!D01__SD_STO_ART[[COD_ART]:[COD_GRU]],2,0),"")</f>
        <v/>
      </c>
      <c r="J42" s="22"/>
      <c r="K42" s="23" t="str">
        <f>IFERROR(+VLOOKUP(H42,[1]!_C108__Cobertura_Central[[COD_ART]:[Cj/H]],4,0)*J42,"")</f>
        <v/>
      </c>
      <c r="L42" s="24" t="str">
        <f>IFERROR(+VLOOKUP(H42,[1]!Plan[[Cod_ART]:[Cajas]],7,0),"")</f>
        <v/>
      </c>
      <c r="M42" s="25" t="str">
        <f>IFERROR(+VLOOKUP(H42,[1]!D01__SD_STO_ART[[COD_ART]:[COD_GRU]],3,0),"")</f>
        <v/>
      </c>
      <c r="N42" s="26" t="str">
        <f t="shared" si="9"/>
        <v/>
      </c>
      <c r="O42" s="20"/>
      <c r="P42" s="21" t="str">
        <f>IFERROR(+VLOOKUP(O42,[1]!D01__SD_STO_ART[[COD_ART]:[COD_GRU]],2,0),"")</f>
        <v/>
      </c>
      <c r="Q42" s="22"/>
      <c r="R42" s="23" t="str">
        <f>IFERROR(+VLOOKUP(O42,[1]!_C108__Cobertura_Central[[COD_ART]:[Cj/H]],4,0)*Q42,"")</f>
        <v/>
      </c>
      <c r="S42" s="24" t="str">
        <f>IFERROR(+VLOOKUP(O42,[1]!Plan[[Cod_ART]:[Cajas]],7,0),"")</f>
        <v/>
      </c>
      <c r="T42" s="25" t="str">
        <f>IFERROR(+VLOOKUP(O42,[1]!D01__SD_STO_ART[[COD_ART]:[COD_GRU]],3,0),"")</f>
        <v/>
      </c>
      <c r="U42" s="26" t="str">
        <f>IF(O42="","",+$Q$20)</f>
        <v/>
      </c>
      <c r="V42" s="13"/>
      <c r="W42" s="21" t="str">
        <f>IFERROR(+VLOOKUP(V42,[1]!D01__SD_STO_ART[[COD_ART]:[COD_GRU]],2,0),"")</f>
        <v/>
      </c>
      <c r="X42" s="15"/>
      <c r="Y42" s="23" t="str">
        <f>IFERROR(+VLOOKUP(V42,[1]!_C108__Cobertura_Central[[COD_ART]:[Cj/H]],4,0)*X42,"")</f>
        <v/>
      </c>
      <c r="Z42" s="24" t="str">
        <f>IFERROR(+VLOOKUP(V42,[1]!Plan[[Cod_ART]:[Cajas]],7,0),"")</f>
        <v/>
      </c>
      <c r="AA42" s="25" t="str">
        <f>IFERROR(+VLOOKUP(V42,[1]!D01__SD_STO_ART[[COD_ART]:[COD_GRU]],3,0),"")</f>
        <v/>
      </c>
      <c r="AB42" s="26" t="str">
        <f>IF(V42="","",+$X$20)</f>
        <v/>
      </c>
      <c r="AC42" s="20"/>
      <c r="AD42" s="21" t="str">
        <f>IFERROR(+VLOOKUP(AC42,[1]!D01__SD_STO_ART[[COD_ART]:[COD_GRU]],2,0),"")</f>
        <v/>
      </c>
      <c r="AE42" s="22"/>
      <c r="AF42" s="23" t="str">
        <f>IFERROR(+VLOOKUP(AC42,[1]!_C108__Cobertura_Central[[COD_ART]:[Cj/H]],4,0)*AE42,"")</f>
        <v/>
      </c>
      <c r="AG42" s="24" t="str">
        <f>IFERROR(+VLOOKUP(AC42,[1]!Plan[[Cod_ART]:[Cajas]],7,0),"")</f>
        <v/>
      </c>
      <c r="AH42" s="25" t="str">
        <f>IFERROR(+VLOOKUP(AC42,[1]!D01__SD_STO_ART[[COD_ART]:[COD_GRU]],3,0),"")</f>
        <v/>
      </c>
      <c r="AI42" s="26" t="str">
        <f>IF(AC42="","",+$AE$20)</f>
        <v/>
      </c>
      <c r="AJ42" s="20"/>
      <c r="AK42" s="21" t="str">
        <f>IFERROR(+VLOOKUP(AJ42,[1]!D01__SD_STO_ART[[COD_ART]:[COD_GRU]],2,0),"")</f>
        <v/>
      </c>
      <c r="AL42" s="22"/>
      <c r="AM42" s="23" t="str">
        <f>IFERROR(+VLOOKUP(AJ42,[1]!_C108__Cobertura_Central[[COD_ART]:[Cj/H]],4,0)*AL42,"")</f>
        <v/>
      </c>
      <c r="AN42" s="24" t="str">
        <f>IFERROR(+VLOOKUP(AJ42,[1]!Plan[[Cod_ART]:[Cajas]],7,0),"")</f>
        <v/>
      </c>
      <c r="AO42" s="25" t="str">
        <f>IFERROR(+VLOOKUP(AJ42,[1]!D01__SD_STO_ART[[COD_ART]:[COD_GRU]],3,0),"")</f>
        <v/>
      </c>
    </row>
    <row r="49" spans="1:41" x14ac:dyDescent="0.25">
      <c r="A49" t="s">
        <v>45</v>
      </c>
    </row>
    <row r="50" spans="1:41" x14ac:dyDescent="0.25">
      <c r="A50" t="s">
        <v>47</v>
      </c>
    </row>
    <row r="51" spans="1:41" ht="24" x14ac:dyDescent="0.4">
      <c r="A51" s="1" t="s">
        <v>32</v>
      </c>
      <c r="C51" s="2">
        <f>+SUM(C53:C64)</f>
        <v>24</v>
      </c>
      <c r="E51" s="3">
        <f>+SUMIF($BL$4:$BL$255,A52,$BO$4:$BO$255)</f>
        <v>0</v>
      </c>
      <c r="F51" s="4" t="s">
        <v>33</v>
      </c>
      <c r="G51" s="5"/>
      <c r="J51" s="2">
        <f>+SUM(J53:J64)</f>
        <v>8</v>
      </c>
      <c r="K51" s="6"/>
      <c r="L51" s="3">
        <f>+SUMIF($BL$4:$BL$255,H52,$BO$4:$BO$255)</f>
        <v>0</v>
      </c>
      <c r="M51" s="4" t="s">
        <v>33</v>
      </c>
      <c r="N51" s="5"/>
      <c r="O51" s="6"/>
      <c r="P51" s="6"/>
      <c r="Q51" s="2">
        <f>+SUM(Q53:Q64)</f>
        <v>0</v>
      </c>
      <c r="R51" s="6"/>
      <c r="S51" s="3">
        <f>+SUMIF($BL$4:$BL$255,O52,$BO$4:$BO$255)</f>
        <v>0</v>
      </c>
      <c r="T51" s="4" t="s">
        <v>33</v>
      </c>
      <c r="U51" s="5"/>
      <c r="V51" s="6"/>
      <c r="W51" s="6"/>
      <c r="X51" s="2">
        <f>+SUM(X53:X64)</f>
        <v>24</v>
      </c>
      <c r="Y51" s="6"/>
      <c r="Z51" s="3">
        <f>+SUMIF($BL$4:$BL$255,V52,$BO$4:$BO$255)</f>
        <v>0</v>
      </c>
      <c r="AA51" s="4" t="s">
        <v>33</v>
      </c>
      <c r="AB51" s="5"/>
      <c r="AC51" s="6"/>
      <c r="AD51" s="6"/>
      <c r="AE51" s="2">
        <f>+SUM(AE53:AE64)</f>
        <v>24</v>
      </c>
      <c r="AF51" s="6"/>
      <c r="AG51" s="3">
        <f>+SUMIF($BL$4:$BL$255,AC52,$BO$4:$BO$255)</f>
        <v>0</v>
      </c>
      <c r="AH51" s="4" t="s">
        <v>33</v>
      </c>
      <c r="AI51" s="5"/>
      <c r="AJ51" s="6"/>
      <c r="AK51" s="6"/>
      <c r="AL51" s="2">
        <f>+SUM(AL53:AL64)</f>
        <v>24</v>
      </c>
      <c r="AM51" s="6"/>
      <c r="AN51" s="3">
        <f>+SUMIF($BL$4:$BL$255,AJ52,$BO$4:$BO$255)</f>
        <v>0</v>
      </c>
      <c r="AO51" s="4" t="s">
        <v>33</v>
      </c>
    </row>
    <row r="52" spans="1:41" ht="20.25" x14ac:dyDescent="0.35">
      <c r="A52" s="7">
        <v>45656</v>
      </c>
      <c r="B52" s="8" t="s">
        <v>34</v>
      </c>
      <c r="C52" s="9" t="s">
        <v>35</v>
      </c>
      <c r="D52" s="9" t="s">
        <v>36</v>
      </c>
      <c r="E52" s="9" t="s">
        <v>37</v>
      </c>
      <c r="F52" s="10" t="s">
        <v>38</v>
      </c>
      <c r="G52" s="11" t="s">
        <v>0</v>
      </c>
      <c r="H52" s="12">
        <f>+A52+1</f>
        <v>45657</v>
      </c>
      <c r="I52" s="8" t="s">
        <v>39</v>
      </c>
      <c r="J52" s="9" t="s">
        <v>35</v>
      </c>
      <c r="K52" s="9" t="s">
        <v>40</v>
      </c>
      <c r="L52" s="9" t="s">
        <v>37</v>
      </c>
      <c r="M52" s="10" t="s">
        <v>38</v>
      </c>
      <c r="N52" s="11" t="s">
        <v>0</v>
      </c>
      <c r="O52" s="12">
        <f>+H52+1</f>
        <v>45658</v>
      </c>
      <c r="P52" s="8" t="s">
        <v>41</v>
      </c>
      <c r="Q52" s="9" t="s">
        <v>35</v>
      </c>
      <c r="R52" s="9" t="s">
        <v>40</v>
      </c>
      <c r="S52" s="9" t="s">
        <v>37</v>
      </c>
      <c r="T52" s="10" t="s">
        <v>38</v>
      </c>
      <c r="U52" s="11" t="s">
        <v>0</v>
      </c>
      <c r="V52" s="12">
        <f>+O52+1</f>
        <v>45659</v>
      </c>
      <c r="W52" s="8" t="s">
        <v>42</v>
      </c>
      <c r="X52" s="9" t="s">
        <v>35</v>
      </c>
      <c r="Y52" s="9" t="s">
        <v>40</v>
      </c>
      <c r="Z52" s="9" t="s">
        <v>37</v>
      </c>
      <c r="AA52" s="10" t="s">
        <v>38</v>
      </c>
      <c r="AB52" s="11" t="s">
        <v>0</v>
      </c>
      <c r="AC52" s="12">
        <f>+V52+1</f>
        <v>45660</v>
      </c>
      <c r="AD52" s="8" t="s">
        <v>43</v>
      </c>
      <c r="AE52" s="9" t="s">
        <v>35</v>
      </c>
      <c r="AF52" s="9" t="s">
        <v>40</v>
      </c>
      <c r="AG52" s="9" t="s">
        <v>37</v>
      </c>
      <c r="AH52" s="10" t="s">
        <v>38</v>
      </c>
      <c r="AI52" s="11" t="s">
        <v>0</v>
      </c>
      <c r="AJ52" s="12">
        <f>+AC52+1</f>
        <v>45661</v>
      </c>
      <c r="AK52" s="8" t="s">
        <v>44</v>
      </c>
      <c r="AL52" s="9" t="s">
        <v>35</v>
      </c>
      <c r="AM52" s="9" t="s">
        <v>40</v>
      </c>
      <c r="AN52" s="9" t="s">
        <v>37</v>
      </c>
      <c r="AO52" s="10" t="s">
        <v>38</v>
      </c>
    </row>
    <row r="53" spans="1:41" ht="36" x14ac:dyDescent="0.25">
      <c r="A53" s="13" t="s">
        <v>27</v>
      </c>
      <c r="B53" s="14" t="str">
        <f>IFERROR(+VLOOKUP(A53,[1]!D01__SD_STO_ART[[COD_ART]:[COD_GRU]],2,0),"")</f>
        <v>Panecillo 100% Integral</v>
      </c>
      <c r="C53" s="15">
        <v>20</v>
      </c>
      <c r="D53" s="16">
        <f>IFERROR(+VLOOKUP(A53,[1]!_C108__Cobertura_Central[[COD_ART]:[Cj/H]],4,0)*C53,"")</f>
        <v>2373.9173999999998</v>
      </c>
      <c r="E53" s="17" t="str">
        <f>IFERROR(+VLOOKUP(A53,[1]!Plan[[Cod_ART]:[Cajas]],7,0),"")</f>
        <v/>
      </c>
      <c r="F53" s="18" t="str">
        <f>IFERROR(+VLOOKUP(A53,[1]!D01__SD_STO_ART[[COD_ART]:[COD_GRU]],3,0),"")</f>
        <v>VIME</v>
      </c>
      <c r="G53" s="19">
        <f>IF(A53="","",+$C$4)</f>
        <v>0</v>
      </c>
      <c r="H53" s="13"/>
      <c r="I53" s="14" t="str">
        <f>IFERROR(+VLOOKUP(H53,[1]!D01__SD_STO_ART[[COD_ART]:[COD_GRU]],2,0),"")</f>
        <v/>
      </c>
      <c r="J53" s="15"/>
      <c r="K53" s="16" t="str">
        <f>IFERROR(+VLOOKUP(H53,[1]!_C108__Cobertura_Central[[COD_ART]:[Cj/H]],4,0)*J53,"")</f>
        <v/>
      </c>
      <c r="L53" s="17" t="str">
        <f>IFERROR(+VLOOKUP(H53,[1]!Plan[[Cod_ART]:[Cajas]],7,0),"")</f>
        <v/>
      </c>
      <c r="M53" s="18" t="str">
        <f>IFERROR(+VLOOKUP(H53,[1]!D01__SD_STO_ART[[COD_ART]:[COD_GRU]],3,0),"")</f>
        <v/>
      </c>
      <c r="N53" s="19" t="str">
        <f>IF(H53="","",+$J$4)</f>
        <v/>
      </c>
      <c r="O53" s="13"/>
      <c r="P53" s="14" t="str">
        <f>IFERROR(+VLOOKUP(O53,[1]!D01__SD_STO_ART[[COD_ART]:[COD_GRU]],2,0),"")</f>
        <v/>
      </c>
      <c r="Q53" s="15"/>
      <c r="R53" s="16" t="str">
        <f>IFERROR(+VLOOKUP(O53,[1]!_C108__Cobertura_Central[[COD_ART]:[Cj/H]],4,0)*Q53,"")</f>
        <v/>
      </c>
      <c r="S53" s="17" t="str">
        <f>IFERROR(+VLOOKUP(O53,[1]!Plan[[Cod_ART]:[Cajas]],7,0),"")</f>
        <v/>
      </c>
      <c r="T53" s="18" t="str">
        <f>IFERROR(+VLOOKUP(O53,[1]!D01__SD_STO_ART[[COD_ART]:[COD_GRU]],3,0),"")</f>
        <v/>
      </c>
      <c r="U53" s="19" t="str">
        <f>IF(O53="","",+$Q$4)</f>
        <v/>
      </c>
      <c r="V53" s="13" t="s">
        <v>9</v>
      </c>
      <c r="W53" s="14" t="str">
        <f>IFERROR(+VLOOKUP(V53,[1]!D01__SD_STO_ART[[COD_ART]:[COD_GRU]],2,0),"")</f>
        <v>Panecito Integral 100% Ecológico Easy</v>
      </c>
      <c r="X53" s="15">
        <v>3</v>
      </c>
      <c r="Y53" s="16">
        <f>IFERROR(+VLOOKUP(V53,[1]!_C108__Cobertura_Central[[COD_ART]:[Cj/H]],4,0)*X53,"")</f>
        <v>410.40116999999998</v>
      </c>
      <c r="Z53" s="17" t="str">
        <f>IFERROR(+VLOOKUP(V53,[1]!Plan[[Cod_ART]:[Cajas]],7,0),"")</f>
        <v/>
      </c>
      <c r="AA53" s="18" t="str">
        <f>IFERROR(+VLOOKUP(V53,[1]!D01__SD_STO_ART[[COD_ART]:[COD_GRU]],3,0),"")</f>
        <v xml:space="preserve">MEC </v>
      </c>
      <c r="AB53" s="19">
        <f t="shared" ref="AB53:AB60" si="10">IF(V53="","",+$X$4)</f>
        <v>0</v>
      </c>
      <c r="AC53" s="13" t="s">
        <v>20</v>
      </c>
      <c r="AD53" s="14" t="str">
        <f>IFERROR(+VLOOKUP(AC53,[1]!D01__SD_STO_ART[[COD_ART]:[COD_GRU]],2,0),"")</f>
        <v>Pepito con Salvado Sin Sal Añadida Easy</v>
      </c>
      <c r="AE53" s="15">
        <v>1</v>
      </c>
      <c r="AF53" s="16">
        <f>IFERROR(+VLOOKUP(AC53,[1]!_C108__Cobertura_Central[[COD_ART]:[Cj/H]],4,0)*AE53,"")</f>
        <v>166.21038999999999</v>
      </c>
      <c r="AG53" s="17" t="str">
        <f>IFERROR(+VLOOKUP(AC53,[1]!Plan[[Cod_ART]:[Cajas]],7,0),"")</f>
        <v/>
      </c>
      <c r="AH53" s="18" t="str">
        <f>IFERROR(+VLOOKUP(AC53,[1]!D01__SD_STO_ART[[COD_ART]:[COD_GRU]],3,0),"")</f>
        <v xml:space="preserve">MEC </v>
      </c>
      <c r="AI53" s="19">
        <f>IF(AC53="","",+$AE$4)</f>
        <v>0</v>
      </c>
      <c r="AJ53" s="13" t="s">
        <v>13</v>
      </c>
      <c r="AK53" s="14" t="str">
        <f>IFERROR(+VLOOKUP(AJ53,[1]!D01__SD_STO_ART[[COD_ART]:[COD_GRU]],2,0),"")</f>
        <v>Payesito Mondat</v>
      </c>
      <c r="AL53" s="15">
        <v>2</v>
      </c>
      <c r="AM53" s="16">
        <f>IFERROR(+VLOOKUP(AJ53,[1]!_C108__Cobertura_Central[[COD_ART]:[Cj/H]],4,0)*AL53,"")</f>
        <v>385.34544</v>
      </c>
      <c r="AN53" s="17" t="str">
        <f>IFERROR(+VLOOKUP(AJ53,[1]!Plan[[Cod_ART]:[Cajas]],7,0),"")</f>
        <v/>
      </c>
      <c r="AO53" s="18" t="str">
        <f>IFERROR(+VLOOKUP(AJ53,[1]!D01__SD_STO_ART[[COD_ART]:[COD_GRU]],3,0),"")</f>
        <v xml:space="preserve">MEC </v>
      </c>
    </row>
    <row r="54" spans="1:41" ht="24" x14ac:dyDescent="0.25">
      <c r="A54" s="13"/>
      <c r="B54" s="14" t="str">
        <f>IFERROR(+VLOOKUP(A54,[1]!D01__SD_STO_ART[[COD_ART]:[COD_GRU]],2,0),"")</f>
        <v/>
      </c>
      <c r="C54" s="15"/>
      <c r="D54" s="16" t="str">
        <f>IFERROR(+VLOOKUP(A54,[1]!_C108__Cobertura_Central[[COD_ART]:[Cj/H]],4,0)*C54,"")</f>
        <v/>
      </c>
      <c r="E54" s="17" t="str">
        <f>IFERROR(+VLOOKUP(A54,[1]!Plan[[Cod_ART]:[Cajas]],7,0),"")</f>
        <v/>
      </c>
      <c r="F54" s="18" t="str">
        <f>IFERROR(+VLOOKUP(A54,[1]!D01__SD_STO_ART[[COD_ART]:[COD_GRU]],3,0),"")</f>
        <v/>
      </c>
      <c r="G54" s="19" t="str">
        <f>IF(A54="","",+$C$4)</f>
        <v/>
      </c>
      <c r="H54" s="13" t="s">
        <v>14</v>
      </c>
      <c r="I54" s="14" t="str">
        <f>IFERROR(+VLOOKUP(H54,[1]!D01__SD_STO_ART[[COD_ART]:[COD_GRU]],2,0),"")</f>
        <v>Mini Panecillo Easy</v>
      </c>
      <c r="J54" s="15">
        <v>4</v>
      </c>
      <c r="K54" s="16">
        <f>IFERROR(+VLOOKUP(H54,[1]!_C108__Cobertura_Central[[COD_ART]:[Cj/H]],4,0)*J54,"")</f>
        <v>539.42236000000003</v>
      </c>
      <c r="L54" s="17" t="str">
        <f>IFERROR(+VLOOKUP(H54,[1]!Plan[[Cod_ART]:[Cajas]],7,0),"")</f>
        <v/>
      </c>
      <c r="M54" s="18" t="str">
        <f>IFERROR(+VLOOKUP(H54,[1]!D01__SD_STO_ART[[COD_ART]:[COD_GRU]],3,0),"")</f>
        <v>VIME</v>
      </c>
      <c r="N54" s="19">
        <f>IF(H54="","",+$J$4)</f>
        <v>0</v>
      </c>
      <c r="O54" s="13"/>
      <c r="P54" s="14" t="str">
        <f>IFERROR(+VLOOKUP(O54,[1]!D01__SD_STO_ART[[COD_ART]:[COD_GRU]],2,0),"")</f>
        <v/>
      </c>
      <c r="Q54" s="15"/>
      <c r="R54" s="16" t="str">
        <f>IFERROR(+VLOOKUP(O54,[1]!_C108__Cobertura_Central[[COD_ART]:[Cj/H]],4,0)*Q54,"")</f>
        <v/>
      </c>
      <c r="S54" s="17" t="str">
        <f>IFERROR(+VLOOKUP(O54,[1]!Plan[[Cod_ART]:[Cajas]],7,0),"")</f>
        <v/>
      </c>
      <c r="T54" s="18" t="str">
        <f>IFERROR(+VLOOKUP(O54,[1]!D01__SD_STO_ART[[COD_ART]:[COD_GRU]],3,0),"")</f>
        <v/>
      </c>
      <c r="U54" s="19" t="str">
        <f t="shared" ref="U54:U62" si="11">IF(O54="","",+$Q$4)</f>
        <v/>
      </c>
      <c r="V54" s="13" t="s">
        <v>15</v>
      </c>
      <c r="W54" s="14" t="str">
        <f>IFERROR(+VLOOKUP(V54,[1]!D01__SD_STO_ART[[COD_ART]:[COD_GRU]],2,0),"")</f>
        <v>Pepito Easy</v>
      </c>
      <c r="X54" s="15">
        <v>10</v>
      </c>
      <c r="Y54" s="16">
        <f>IFERROR(+VLOOKUP(V54,[1]!_C108__Cobertura_Central[[COD_ART]:[Cj/H]],4,0)*X54,"")</f>
        <v>1662.7760000000001</v>
      </c>
      <c r="Z54" s="17" t="str">
        <f>IFERROR(+VLOOKUP(V54,[1]!Plan[[Cod_ART]:[Cajas]],7,0),"")</f>
        <v/>
      </c>
      <c r="AA54" s="18" t="str">
        <f>IFERROR(+VLOOKUP(V54,[1]!D01__SD_STO_ART[[COD_ART]:[COD_GRU]],3,0),"")</f>
        <v xml:space="preserve">MEC </v>
      </c>
      <c r="AB54" s="19">
        <f t="shared" si="10"/>
        <v>0</v>
      </c>
      <c r="AC54" s="13" t="s">
        <v>19</v>
      </c>
      <c r="AD54" s="14" t="str">
        <f>IFERROR(+VLOOKUP(AC54,[1]!D01__SD_STO_ART[[COD_ART]:[COD_GRU]],2,0),"")</f>
        <v>Pepito con Salvado Easy</v>
      </c>
      <c r="AE54" s="15">
        <v>2</v>
      </c>
      <c r="AF54" s="16">
        <f>IFERROR(+VLOOKUP(AC54,[1]!_C108__Cobertura_Central[[COD_ART]:[Cj/H]],4,0)*AE54,"")</f>
        <v>332.43155999999999</v>
      </c>
      <c r="AG54" s="17" t="str">
        <f>IFERROR(+VLOOKUP(AC54,[1]!Plan[[Cod_ART]:[Cajas]],7,0),"")</f>
        <v/>
      </c>
      <c r="AH54" s="18" t="str">
        <f>IFERROR(+VLOOKUP(AC54,[1]!D01__SD_STO_ART[[COD_ART]:[COD_GRU]],3,0),"")</f>
        <v xml:space="preserve">MEC </v>
      </c>
      <c r="AI54" s="19">
        <f>IF(AC54="","",+$AE$4)</f>
        <v>0</v>
      </c>
      <c r="AJ54" s="13" t="s">
        <v>12</v>
      </c>
      <c r="AK54" s="14" t="str">
        <f>IFERROR(+VLOOKUP(AJ54,[1]!D01__SD_STO_ART[[COD_ART]:[COD_GRU]],2,0),"")</f>
        <v>Mollete</v>
      </c>
      <c r="AL54" s="15">
        <v>4</v>
      </c>
      <c r="AM54" s="16">
        <f>IFERROR(+VLOOKUP(AJ54,[1]!_C108__Cobertura_Central[[COD_ART]:[Cj/H]],4,0)*AL54,"")</f>
        <v>622.64148</v>
      </c>
      <c r="AN54" s="17" t="str">
        <f>IFERROR(+VLOOKUP(AJ54,[1]!Plan[[Cod_ART]:[Cajas]],7,0),"")</f>
        <v/>
      </c>
      <c r="AO54" s="18" t="str">
        <f>IFERROR(+VLOOKUP(AJ54,[1]!D01__SD_STO_ART[[COD_ART]:[COD_GRU]],3,0),"")</f>
        <v xml:space="preserve">MEC </v>
      </c>
    </row>
    <row r="55" spans="1:41" ht="24" x14ac:dyDescent="0.25">
      <c r="A55" s="13" t="s">
        <v>26</v>
      </c>
      <c r="B55" s="14" t="str">
        <f>IFERROR(+VLOOKUP(A55,[1]!D01__SD_STO_ART[[COD_ART]:[COD_GRU]],2,0),"")</f>
        <v>Bollito Easy</v>
      </c>
      <c r="C55" s="15">
        <v>2</v>
      </c>
      <c r="D55" s="16">
        <f>IFERROR(+VLOOKUP(A55,[1]!_C108__Cobertura_Central[[COD_ART]:[Cj/H]],4,0)*C55,"")</f>
        <v>269.71118000000001</v>
      </c>
      <c r="E55" s="17" t="str">
        <f>IFERROR(+VLOOKUP(A55,[1]!Plan[[Cod_ART]:[Cajas]],7,0),"")</f>
        <v/>
      </c>
      <c r="F55" s="18" t="str">
        <f>IFERROR(+VLOOKUP(A55,[1]!D01__SD_STO_ART[[COD_ART]:[COD_GRU]],3,0),"")</f>
        <v>VIME</v>
      </c>
      <c r="G55" s="19">
        <f>IF(A55="","",+$C$4)</f>
        <v>0</v>
      </c>
      <c r="H55" s="13" t="s">
        <v>48</v>
      </c>
      <c r="I55" s="14" t="str">
        <f>IFERROR(+VLOOKUP(H55,[1]!D01__SD_STO_ART[[COD_ART]:[COD_GRU]],2,0),"")</f>
        <v/>
      </c>
      <c r="J55" s="15">
        <v>4</v>
      </c>
      <c r="K55" s="16" t="str">
        <f>IFERROR(+VLOOKUP(H55,[1]!_C108__Cobertura_Central[[COD_ART]:[Cj/H]],4,0)*J55,"")</f>
        <v/>
      </c>
      <c r="L55" s="17" t="str">
        <f>IFERROR(+VLOOKUP(H55,[1]!Plan[[Cod_ART]:[Cajas]],7,0),"")</f>
        <v/>
      </c>
      <c r="M55" s="18" t="str">
        <f>IFERROR(+VLOOKUP(H55,[1]!D01__SD_STO_ART[[COD_ART]:[COD_GRU]],3,0),"")</f>
        <v/>
      </c>
      <c r="N55" s="19">
        <f>IF(H55="","",+$J$4)</f>
        <v>0</v>
      </c>
      <c r="O55" s="13"/>
      <c r="P55" s="14" t="str">
        <f>IFERROR(+VLOOKUP(O55,[1]!D01__SD_STO_ART[[COD_ART]:[COD_GRU]],2,0),"")</f>
        <v/>
      </c>
      <c r="Q55" s="15"/>
      <c r="R55" s="16" t="str">
        <f>IFERROR(+VLOOKUP(O55,[1]!_C108__Cobertura_Central[[COD_ART]:[Cj/H]],4,0)*Q55,"")</f>
        <v/>
      </c>
      <c r="S55" s="17" t="str">
        <f>IFERROR(+VLOOKUP(O55,[1]!Plan[[Cod_ART]:[Cajas]],7,0),"")</f>
        <v/>
      </c>
      <c r="T55" s="18" t="str">
        <f>IFERROR(+VLOOKUP(O55,[1]!D01__SD_STO_ART[[COD_ART]:[COD_GRU]],3,0),"")</f>
        <v/>
      </c>
      <c r="U55" s="19" t="str">
        <f t="shared" si="11"/>
        <v/>
      </c>
      <c r="V55" s="13"/>
      <c r="W55" s="14" t="str">
        <f>IFERROR(+VLOOKUP(V55,[1]!D01__SD_STO_ART[[COD_ART]:[COD_GRU]],2,0),"")</f>
        <v/>
      </c>
      <c r="X55" s="15"/>
      <c r="Y55" s="16" t="str">
        <f>IFERROR(+VLOOKUP(V55,[1]!_C108__Cobertura_Central[[COD_ART]:[Cj/H]],4,0)*X55,"")</f>
        <v/>
      </c>
      <c r="Z55" s="17" t="str">
        <f>IFERROR(+VLOOKUP(V55,[1]!Plan[[Cod_ART]:[Cajas]],7,0),"")</f>
        <v/>
      </c>
      <c r="AA55" s="18" t="str">
        <f>IFERROR(+VLOOKUP(V55,[1]!D01__SD_STO_ART[[COD_ART]:[COD_GRU]],3,0),"")</f>
        <v/>
      </c>
      <c r="AB55" s="19" t="str">
        <f t="shared" si="10"/>
        <v/>
      </c>
      <c r="AC55" s="13" t="s">
        <v>23</v>
      </c>
      <c r="AD55" s="14" t="str">
        <f>IFERROR(+VLOOKUP(AC55,[1]!D01__SD_STO_ART[[COD_ART]:[COD_GRU]],2,0),"")</f>
        <v>Panecito con Salvado Easy</v>
      </c>
      <c r="AE55" s="15">
        <v>2</v>
      </c>
      <c r="AF55" s="16">
        <f>IFERROR(+VLOOKUP(AC55,[1]!_C108__Cobertura_Central[[COD_ART]:[Cj/H]],4,0)*AE55,"")</f>
        <v>316.79286000000002</v>
      </c>
      <c r="AG55" s="17" t="str">
        <f>IFERROR(+VLOOKUP(AC55,[1]!Plan[[Cod_ART]:[Cajas]],7,0),"")</f>
        <v/>
      </c>
      <c r="AH55" s="18" t="str">
        <f>IFERROR(+VLOOKUP(AC55,[1]!D01__SD_STO_ART[[COD_ART]:[COD_GRU]],3,0),"")</f>
        <v xml:space="preserve">MEC </v>
      </c>
      <c r="AI55" s="19">
        <f t="shared" ref="AI55:AI61" si="12">IF(AC55="","",+$AE$4)</f>
        <v>0</v>
      </c>
      <c r="AJ55" s="13"/>
      <c r="AK55" s="14" t="str">
        <f>IFERROR(+VLOOKUP(AJ55,[1]!D01__SD_STO_ART[[COD_ART]:[COD_GRU]],2,0),"")</f>
        <v/>
      </c>
      <c r="AL55" s="15"/>
      <c r="AM55" s="16" t="str">
        <f>IFERROR(+VLOOKUP(AJ55,[1]!_C108__Cobertura_Central[[COD_ART]:[Cj/H]],4,0)*AL55,"")</f>
        <v/>
      </c>
      <c r="AN55" s="17" t="str">
        <f>IFERROR(+VLOOKUP(AJ55,[1]!Plan[[Cod_ART]:[Cajas]],7,0),"")</f>
        <v/>
      </c>
      <c r="AO55" s="18" t="str">
        <f>IFERROR(+VLOOKUP(AJ55,[1]!D01__SD_STO_ART[[COD_ART]:[COD_GRU]],3,0),"")</f>
        <v/>
      </c>
    </row>
    <row r="56" spans="1:41" ht="24" x14ac:dyDescent="0.25">
      <c r="A56" s="13" t="s">
        <v>24</v>
      </c>
      <c r="B56" s="14" t="str">
        <f>IFERROR(+VLOOKUP(A56,[1]!D01__SD_STO_ART[[COD_ART]:[COD_GRU]],2,0),"")</f>
        <v>Bollito Easy Pack de 8 Uds</v>
      </c>
      <c r="C56" s="15">
        <v>2</v>
      </c>
      <c r="D56" s="16">
        <f>IFERROR(+VLOOKUP(A56,[1]!_C108__Cobertura_Central[[COD_ART]:[Cj/H]],4,0)*C56,"")</f>
        <v>267.83825999999999</v>
      </c>
      <c r="E56" s="17" t="str">
        <f>IFERROR(+VLOOKUP(A56,[1]!Plan[[Cod_ART]:[Cajas]],7,0),"")</f>
        <v/>
      </c>
      <c r="F56" s="18" t="str">
        <f>IFERROR(+VLOOKUP(A56,[1]!D01__SD_STO_ART[[COD_ART]:[COD_GRU]],3,0),"")</f>
        <v>VIME</v>
      </c>
      <c r="G56" s="19">
        <f>IF(A56="","",+$C$4)</f>
        <v>0</v>
      </c>
      <c r="H56" s="13"/>
      <c r="I56" s="14" t="str">
        <f>IFERROR(+VLOOKUP(H56,[1]!D01__SD_STO_ART[[COD_ART]:[COD_GRU]],2,0),"")</f>
        <v/>
      </c>
      <c r="J56" s="15"/>
      <c r="K56" s="16" t="str">
        <f>IFERROR(+VLOOKUP(H56,[1]!_C108__Cobertura_Central[[COD_ART]:[Cj/H]],4,0)*J56,"")</f>
        <v/>
      </c>
      <c r="L56" s="17" t="str">
        <f>IFERROR(+VLOOKUP(H56,[1]!Plan[[Cod_ART]:[Cajas]],7,0),"")</f>
        <v/>
      </c>
      <c r="M56" s="18" t="str">
        <f>IFERROR(+VLOOKUP(H56,[1]!D01__SD_STO_ART[[COD_ART]:[COD_GRU]],3,0),"")</f>
        <v/>
      </c>
      <c r="N56" s="19" t="str">
        <f>IF(H56="","",+$J$4)</f>
        <v/>
      </c>
      <c r="O56" s="13"/>
      <c r="P56" s="14" t="str">
        <f>IFERROR(+VLOOKUP(O56,[1]!D01__SD_STO_ART[[COD_ART]:[COD_GRU]],2,0),"")</f>
        <v/>
      </c>
      <c r="Q56" s="15"/>
      <c r="R56" s="16" t="str">
        <f>IFERROR(+VLOOKUP(O56,[1]!_C108__Cobertura_Central[[COD_ART]:[Cj/H]],4,0)*Q56,"")</f>
        <v/>
      </c>
      <c r="S56" s="17" t="str">
        <f>IFERROR(+VLOOKUP(O56,[1]!Plan[[Cod_ART]:[Cajas]],7,0),"")</f>
        <v/>
      </c>
      <c r="T56" s="18" t="str">
        <f>IFERROR(+VLOOKUP(O56,[1]!D01__SD_STO_ART[[COD_ART]:[COD_GRU]],3,0),"")</f>
        <v/>
      </c>
      <c r="U56" s="19" t="str">
        <f t="shared" si="11"/>
        <v/>
      </c>
      <c r="V56" s="13" t="s">
        <v>2</v>
      </c>
      <c r="W56" s="14" t="str">
        <f>IFERROR(+VLOOKUP(V56,[1]!D01__SD_STO_ART[[COD_ART]:[COD_GRU]],2,0),"")</f>
        <v>Pepito</v>
      </c>
      <c r="X56" s="15">
        <v>2.25</v>
      </c>
      <c r="Y56" s="16">
        <f>IFERROR(+VLOOKUP(V56,[1]!_C108__Cobertura_Central[[COD_ART]:[Cj/H]],4,0)*X56,"")</f>
        <v>360.64829249999997</v>
      </c>
      <c r="Z56" s="17" t="str">
        <f>IFERROR(+VLOOKUP(V56,[1]!Plan[[Cod_ART]:[Cajas]],7,0),"")</f>
        <v/>
      </c>
      <c r="AA56" s="18" t="str">
        <f>IFERROR(+VLOOKUP(V56,[1]!D01__SD_STO_ART[[COD_ART]:[COD_GRU]],3,0),"")</f>
        <v xml:space="preserve">MEC </v>
      </c>
      <c r="AB56" s="19">
        <f t="shared" si="10"/>
        <v>0</v>
      </c>
      <c r="AC56" s="13" t="s">
        <v>16</v>
      </c>
      <c r="AD56" s="14" t="str">
        <f>IFERROR(+VLOOKUP(AC56,[1]!D01__SD_STO_ART[[COD_ART]:[COD_GRU]],2,0),"")</f>
        <v>Panecito Easy</v>
      </c>
      <c r="AE56" s="15">
        <v>8</v>
      </c>
      <c r="AF56" s="16">
        <f>IFERROR(+VLOOKUP(AC56,[1]!_C108__Cobertura_Central[[COD_ART]:[Cj/H]],4,0)*AE56,"")</f>
        <v>1266.55456</v>
      </c>
      <c r="AG56" s="17" t="str">
        <f>IFERROR(+VLOOKUP(AC56,[1]!Plan[[Cod_ART]:[Cajas]],7,0),"")</f>
        <v/>
      </c>
      <c r="AH56" s="18" t="str">
        <f>IFERROR(+VLOOKUP(AC56,[1]!D01__SD_STO_ART[[COD_ART]:[COD_GRU]],3,0),"")</f>
        <v xml:space="preserve">MEC </v>
      </c>
      <c r="AI56" s="19">
        <f t="shared" si="12"/>
        <v>0</v>
      </c>
      <c r="AJ56" s="13"/>
      <c r="AK56" s="14" t="str">
        <f>IFERROR(+VLOOKUP(AJ56,[1]!D01__SD_STO_ART[[COD_ART]:[COD_GRU]],2,0),"")</f>
        <v/>
      </c>
      <c r="AL56" s="15"/>
      <c r="AM56" s="16" t="str">
        <f>IFERROR(+VLOOKUP(AJ56,[1]!_C108__Cobertura_Central[[COD_ART]:[Cj/H]],4,0)*AL56,"")</f>
        <v/>
      </c>
      <c r="AN56" s="17" t="str">
        <f>IFERROR(+VLOOKUP(AJ56,[1]!Plan[[Cod_ART]:[Cajas]],7,0),"")</f>
        <v/>
      </c>
      <c r="AO56" s="18" t="str">
        <f>IFERROR(+VLOOKUP(AJ56,[1]!D01__SD_STO_ART[[COD_ART]:[COD_GRU]],3,0),"")</f>
        <v/>
      </c>
    </row>
    <row r="57" spans="1:41" x14ac:dyDescent="0.25">
      <c r="A57" s="13"/>
      <c r="B57" s="14" t="str">
        <f>IFERROR(+VLOOKUP(A57,[1]!D01__SD_STO_ART[[COD_ART]:[COD_GRU]],2,0),"")</f>
        <v/>
      </c>
      <c r="C57" s="15"/>
      <c r="D57" s="16" t="str">
        <f>IFERROR(+VLOOKUP(A57,[1]!_C108__Cobertura_Central[[COD_ART]:[Cj/H]],4,0)*C57,"")</f>
        <v/>
      </c>
      <c r="E57" s="17" t="str">
        <f>IFERROR(+VLOOKUP(A57,[1]!Plan[[Cod_ART]:[Cajas]],7,0),"")</f>
        <v/>
      </c>
      <c r="F57" s="18" t="str">
        <f>IFERROR(+VLOOKUP(A57,[1]!D01__SD_STO_ART[[COD_ART]:[COD_GRU]],3,0),"")</f>
        <v/>
      </c>
      <c r="G57" s="19" t="str">
        <f t="shared" ref="G57:G64" si="13">IF(A57="","",+$C$4)</f>
        <v/>
      </c>
      <c r="H57" s="13"/>
      <c r="I57" s="14" t="str">
        <f>IFERROR(+VLOOKUP(H57,[1]!D01__SD_STO_ART[[COD_ART]:[COD_GRU]],2,0),"")</f>
        <v/>
      </c>
      <c r="J57" s="15"/>
      <c r="K57" s="16" t="str">
        <f>IFERROR(+VLOOKUP(H57,[1]!_C108__Cobertura_Central[[COD_ART]:[Cj/H]],4,0)*J57,"")</f>
        <v/>
      </c>
      <c r="L57" s="17" t="str">
        <f>IFERROR(+VLOOKUP(H57,[1]!Plan[[Cod_ART]:[Cajas]],7,0),"")</f>
        <v/>
      </c>
      <c r="M57" s="18" t="str">
        <f>IFERROR(+VLOOKUP(H57,[1]!D01__SD_STO_ART[[COD_ART]:[COD_GRU]],3,0),"")</f>
        <v/>
      </c>
      <c r="N57" s="19" t="str">
        <f>IF(H57="","",+$J$4)</f>
        <v/>
      </c>
      <c r="O57" s="13"/>
      <c r="P57" s="14" t="str">
        <f>IFERROR(+VLOOKUP(O57,[1]!D01__SD_STO_ART[[COD_ART]:[COD_GRU]],2,0),"")</f>
        <v/>
      </c>
      <c r="Q57" s="15"/>
      <c r="R57" s="16" t="str">
        <f>IFERROR(+VLOOKUP(O57,[1]!_C108__Cobertura_Central[[COD_ART]:[Cj/H]],4,0)*Q57,"")</f>
        <v/>
      </c>
      <c r="S57" s="17" t="str">
        <f>IFERROR(+VLOOKUP(O57,[1]!Plan[[Cod_ART]:[Cajas]],7,0),"")</f>
        <v/>
      </c>
      <c r="T57" s="18" t="str">
        <f>IFERROR(+VLOOKUP(O57,[1]!D01__SD_STO_ART[[COD_ART]:[COD_GRU]],3,0),"")</f>
        <v/>
      </c>
      <c r="U57" s="19" t="str">
        <f t="shared" si="11"/>
        <v/>
      </c>
      <c r="V57" s="13" t="s">
        <v>1</v>
      </c>
      <c r="W57" s="14" t="str">
        <f>IFERROR(+VLOOKUP(V57,[1]!D01__SD_STO_ART[[COD_ART]:[COD_GRU]],2,0),"")</f>
        <v>Pepito</v>
      </c>
      <c r="X57" s="15">
        <v>1.75</v>
      </c>
      <c r="Y57" s="16">
        <f>IFERROR(+VLOOKUP(V57,[1]!_C108__Cobertura_Central[[COD_ART]:[Cj/H]],4,0)*X57,"")</f>
        <v>280.32863250000003</v>
      </c>
      <c r="Z57" s="17" t="str">
        <f>IFERROR(+VLOOKUP(V57,[1]!Plan[[Cod_ART]:[Cajas]],7,0),"")</f>
        <v/>
      </c>
      <c r="AA57" s="18" t="str">
        <f>IFERROR(+VLOOKUP(V57,[1]!D01__SD_STO_ART[[COD_ART]:[COD_GRU]],3,0),"")</f>
        <v xml:space="preserve">MEC </v>
      </c>
      <c r="AB57" s="19">
        <f t="shared" si="10"/>
        <v>0</v>
      </c>
      <c r="AC57" s="13" t="s">
        <v>21</v>
      </c>
      <c r="AD57" s="14" t="str">
        <f>IFERROR(+VLOOKUP(AC57,[1]!D01__SD_STO_ART[[COD_ART]:[COD_GRU]],2,0),"")</f>
        <v>Bollo Easy</v>
      </c>
      <c r="AE57" s="15">
        <v>2</v>
      </c>
      <c r="AF57" s="16">
        <f>IFERROR(+VLOOKUP(AC57,[1]!_C108__Cobertura_Central[[COD_ART]:[Cj/H]],4,0)*AE57,"")</f>
        <v>299.21694000000002</v>
      </c>
      <c r="AG57" s="17" t="str">
        <f>IFERROR(+VLOOKUP(AC57,[1]!Plan[[Cod_ART]:[Cajas]],7,0),"")</f>
        <v/>
      </c>
      <c r="AH57" s="18" t="str">
        <f>IFERROR(+VLOOKUP(AC57,[1]!D01__SD_STO_ART[[COD_ART]:[COD_GRU]],3,0),"")</f>
        <v xml:space="preserve">MEC </v>
      </c>
      <c r="AI57" s="19">
        <f t="shared" si="12"/>
        <v>0</v>
      </c>
      <c r="AJ57" s="13"/>
      <c r="AK57" s="14" t="str">
        <f>IFERROR(+VLOOKUP(AJ57,[1]!D01__SD_STO_ART[[COD_ART]:[COD_GRU]],2,0),"")</f>
        <v/>
      </c>
      <c r="AL57" s="15"/>
      <c r="AM57" s="16" t="str">
        <f>IFERROR(+VLOOKUP(AJ57,[1]!_C108__Cobertura_Central[[COD_ART]:[Cj/H]],4,0)*AL57,"")</f>
        <v/>
      </c>
      <c r="AN57" s="17" t="str">
        <f>IFERROR(+VLOOKUP(AJ57,[1]!Plan[[Cod_ART]:[Cajas]],7,0),"")</f>
        <v/>
      </c>
      <c r="AO57" s="18" t="str">
        <f>IFERROR(+VLOOKUP(AJ57,[1]!D01__SD_STO_ART[[COD_ART]:[COD_GRU]],3,0),"")</f>
        <v/>
      </c>
    </row>
    <row r="58" spans="1:41" ht="24" x14ac:dyDescent="0.25">
      <c r="A58" s="13"/>
      <c r="B58" s="14" t="str">
        <f>IFERROR(+VLOOKUP(A58,[1]!D01__SD_STO_ART[[COD_ART]:[COD_GRU]],2,0),"")</f>
        <v/>
      </c>
      <c r="C58" s="15"/>
      <c r="D58" s="16" t="str">
        <f>IFERROR(+VLOOKUP(A58,[1]!_C108__Cobertura_Central[[COD_ART]:[Cj/H]],4,0)*C58,"")</f>
        <v/>
      </c>
      <c r="E58" s="17" t="str">
        <f>IFERROR(+VLOOKUP(A58,[1]!Plan[[Cod_ART]:[Cajas]],7,0),"")</f>
        <v/>
      </c>
      <c r="F58" s="18" t="str">
        <f>IFERROR(+VLOOKUP(A58,[1]!D01__SD_STO_ART[[COD_ART]:[COD_GRU]],3,0),"")</f>
        <v/>
      </c>
      <c r="G58" s="19" t="str">
        <f t="shared" si="13"/>
        <v/>
      </c>
      <c r="H58" s="13"/>
      <c r="I58" s="14" t="str">
        <f>IFERROR(+VLOOKUP(H58,[1]!D01__SD_STO_ART[[COD_ART]:[COD_GRU]],2,0),"")</f>
        <v/>
      </c>
      <c r="J58" s="15"/>
      <c r="K58" s="16" t="str">
        <f>IFERROR(+VLOOKUP(H58,[1]!_C108__Cobertura_Central[[COD_ART]:[Cj/H]],4,0)*J58,"")</f>
        <v/>
      </c>
      <c r="L58" s="17" t="str">
        <f>IFERROR(+VLOOKUP(H58,[1]!Plan[[Cod_ART]:[Cajas]],7,0),"")</f>
        <v/>
      </c>
      <c r="M58" s="18" t="str">
        <f>IFERROR(+VLOOKUP(H58,[1]!D01__SD_STO_ART[[COD_ART]:[COD_GRU]],3,0),"")</f>
        <v/>
      </c>
      <c r="N58" s="19" t="str">
        <f t="shared" ref="N58:N64" si="14">IF(H58="","",+$J$4)</f>
        <v/>
      </c>
      <c r="O58" s="13"/>
      <c r="P58" s="14" t="str">
        <f>IFERROR(+VLOOKUP(O58,[1]!D01__SD_STO_ART[[COD_ART]:[COD_GRU]],2,0),"")</f>
        <v/>
      </c>
      <c r="Q58" s="15"/>
      <c r="R58" s="16" t="str">
        <f>IFERROR(+VLOOKUP(O58,[1]!_C108__Cobertura_Central[[COD_ART]:[Cj/H]],4,0)*Q58,"")</f>
        <v/>
      </c>
      <c r="S58" s="17" t="str">
        <f>IFERROR(+VLOOKUP(O58,[1]!Plan[[Cod_ART]:[Cajas]],7,0),"")</f>
        <v/>
      </c>
      <c r="T58" s="18" t="str">
        <f>IFERROR(+VLOOKUP(O58,[1]!D01__SD_STO_ART[[COD_ART]:[COD_GRU]],3,0),"")</f>
        <v/>
      </c>
      <c r="U58" s="19" t="str">
        <f t="shared" si="11"/>
        <v/>
      </c>
      <c r="V58" s="13" t="s">
        <v>5</v>
      </c>
      <c r="W58" s="14" t="str">
        <f>IFERROR(+VLOOKUP(V58,[1]!D01__SD_STO_ART[[COD_ART]:[COD_GRU]],2,0),"")</f>
        <v>Barra Castellana</v>
      </c>
      <c r="X58" s="15">
        <v>0.8</v>
      </c>
      <c r="Y58" s="16">
        <f>IFERROR(+VLOOKUP(V58,[1]!_C108__Cobertura_Central[[COD_ART]:[Cj/H]],4,0)*X58,"")</f>
        <v>96.733248000000003</v>
      </c>
      <c r="Z58" s="17" t="str">
        <f>IFERROR(+VLOOKUP(V58,[1]!Plan[[Cod_ART]:[Cajas]],7,0),"")</f>
        <v/>
      </c>
      <c r="AA58" s="18" t="str">
        <f>IFERROR(+VLOOKUP(V58,[1]!D01__SD_STO_ART[[COD_ART]:[COD_GRU]],3,0),"")</f>
        <v xml:space="preserve">MEC </v>
      </c>
      <c r="AB58" s="19">
        <f t="shared" si="10"/>
        <v>0</v>
      </c>
      <c r="AC58" s="13"/>
      <c r="AD58" s="14" t="str">
        <f>IFERROR(+VLOOKUP(AC58,[1]!D01__SD_STO_ART[[COD_ART]:[COD_GRU]],2,0),"")</f>
        <v/>
      </c>
      <c r="AE58" s="15"/>
      <c r="AF58" s="16" t="str">
        <f>IFERROR(+VLOOKUP(AC58,[1]!_C108__Cobertura_Central[[COD_ART]:[Cj/H]],4,0)*AE58,"")</f>
        <v/>
      </c>
      <c r="AG58" s="17" t="str">
        <f>IFERROR(+VLOOKUP(AC58,[1]!Plan[[Cod_ART]:[Cajas]],7,0),"")</f>
        <v/>
      </c>
      <c r="AH58" s="18" t="str">
        <f>IFERROR(+VLOOKUP(AC58,[1]!D01__SD_STO_ART[[COD_ART]:[COD_GRU]],3,0),"")</f>
        <v/>
      </c>
      <c r="AI58" s="19" t="str">
        <f t="shared" si="12"/>
        <v/>
      </c>
      <c r="AJ58" s="13" t="s">
        <v>29</v>
      </c>
      <c r="AK58" s="14" t="str">
        <f>IFERROR(+VLOOKUP(AJ58,[1]!D01__SD_STO_ART[[COD_ART]:[COD_GRU]],2,0),"")</f>
        <v>Pulguita</v>
      </c>
      <c r="AL58" s="15">
        <v>15</v>
      </c>
      <c r="AM58" s="16">
        <f>IFERROR(+VLOOKUP(AJ58,[1]!_C108__Cobertura_Central[[COD_ART]:[Cj/H]],4,0)*AL58,"")</f>
        <v>2404.3649999999998</v>
      </c>
      <c r="AN58" s="17" t="str">
        <f>IFERROR(+VLOOKUP(AJ58,[1]!Plan[[Cod_ART]:[Cajas]],7,0),"")</f>
        <v/>
      </c>
      <c r="AO58" s="18" t="str">
        <f>IFERROR(+VLOOKUP(AJ58,[1]!D01__SD_STO_ART[[COD_ART]:[COD_GRU]],3,0),"")</f>
        <v xml:space="preserve">MEC </v>
      </c>
    </row>
    <row r="59" spans="1:41" ht="24" x14ac:dyDescent="0.25">
      <c r="A59" s="13"/>
      <c r="B59" s="14" t="str">
        <f>IFERROR(+VLOOKUP(A59,[1]!D01__SD_STO_ART[[COD_ART]:[COD_GRU]],2,0),"")</f>
        <v/>
      </c>
      <c r="C59" s="15"/>
      <c r="D59" s="16" t="str">
        <f>IFERROR(+VLOOKUP(A59,[1]!_C108__Cobertura_Central[[COD_ART]:[Cj/H]],4,0)*C59,"")</f>
        <v/>
      </c>
      <c r="E59" s="17" t="str">
        <f>IFERROR(+VLOOKUP(A59,[1]!Plan[[Cod_ART]:[Cajas]],7,0),"")</f>
        <v/>
      </c>
      <c r="F59" s="18" t="str">
        <f>IFERROR(+VLOOKUP(A59,[1]!D01__SD_STO_ART[[COD_ART]:[COD_GRU]],3,0),"")</f>
        <v/>
      </c>
      <c r="G59" s="19" t="str">
        <f t="shared" si="13"/>
        <v/>
      </c>
      <c r="H59" s="13"/>
      <c r="I59" s="14" t="str">
        <f>IFERROR(+VLOOKUP(H59,[1]!D01__SD_STO_ART[[COD_ART]:[COD_GRU]],2,0),"")</f>
        <v/>
      </c>
      <c r="J59" s="15"/>
      <c r="K59" s="16" t="str">
        <f>IFERROR(+VLOOKUP(H59,[1]!_C108__Cobertura_Central[[COD_ART]:[Cj/H]],4,0)*J59,"")</f>
        <v/>
      </c>
      <c r="L59" s="17" t="str">
        <f>IFERROR(+VLOOKUP(H59,[1]!Plan[[Cod_ART]:[Cajas]],7,0),"")</f>
        <v/>
      </c>
      <c r="M59" s="18" t="str">
        <f>IFERROR(+VLOOKUP(H59,[1]!D01__SD_STO_ART[[COD_ART]:[COD_GRU]],3,0),"")</f>
        <v/>
      </c>
      <c r="N59" s="19" t="str">
        <f t="shared" si="14"/>
        <v/>
      </c>
      <c r="O59" s="13"/>
      <c r="P59" s="14" t="str">
        <f>IFERROR(+VLOOKUP(O59,[1]!D01__SD_STO_ART[[COD_ART]:[COD_GRU]],2,0),"")</f>
        <v/>
      </c>
      <c r="Q59" s="15"/>
      <c r="R59" s="16" t="str">
        <f>IFERROR(+VLOOKUP(O59,[1]!_C108__Cobertura_Central[[COD_ART]:[Cj/H]],4,0)*Q59,"")</f>
        <v/>
      </c>
      <c r="S59" s="17" t="str">
        <f>IFERROR(+VLOOKUP(O59,[1]!Plan[[Cod_ART]:[Cajas]],7,0),"")</f>
        <v/>
      </c>
      <c r="T59" s="18" t="str">
        <f>IFERROR(+VLOOKUP(O59,[1]!D01__SD_STO_ART[[COD_ART]:[COD_GRU]],3,0),"")</f>
        <v/>
      </c>
      <c r="U59" s="19" t="str">
        <f t="shared" si="11"/>
        <v/>
      </c>
      <c r="V59" s="13" t="s">
        <v>4</v>
      </c>
      <c r="W59" s="14" t="str">
        <f>IFERROR(+VLOOKUP(V59,[1]!D01__SD_STO_ART[[COD_ART]:[COD_GRU]],2,0),"")</f>
        <v>Barra Castellana</v>
      </c>
      <c r="X59" s="15">
        <v>1.2</v>
      </c>
      <c r="Y59" s="16">
        <f>IFERROR(+VLOOKUP(V59,[1]!_C108__Cobertura_Central[[COD_ART]:[Cj/H]],4,0)*X59,"")</f>
        <v>164.47472400000001</v>
      </c>
      <c r="Z59" s="17" t="str">
        <f>IFERROR(+VLOOKUP(V59,[1]!Plan[[Cod_ART]:[Cajas]],7,0),"")</f>
        <v/>
      </c>
      <c r="AA59" s="18" t="str">
        <f>IFERROR(+VLOOKUP(V59,[1]!D01__SD_STO_ART[[COD_ART]:[COD_GRU]],3,0),"")</f>
        <v xml:space="preserve">MEC </v>
      </c>
      <c r="AB59" s="19">
        <f t="shared" si="10"/>
        <v>0</v>
      </c>
      <c r="AC59" s="13" t="s">
        <v>22</v>
      </c>
      <c r="AD59" s="14" t="str">
        <f>IFERROR(+VLOOKUP(AC59,[1]!D01__SD_STO_ART[[COD_ART]:[COD_GRU]],2,0),"")</f>
        <v>Pan Bocadillo Easy</v>
      </c>
      <c r="AE59" s="15">
        <v>2</v>
      </c>
      <c r="AF59" s="16">
        <f>IFERROR(+VLOOKUP(AC59,[1]!_C108__Cobertura_Central[[COD_ART]:[Cj/H]],4,0)*AE59,"")</f>
        <v>339.99286000000001</v>
      </c>
      <c r="AG59" s="17" t="str">
        <f>IFERROR(+VLOOKUP(AC59,[1]!Plan[[Cod_ART]:[Cajas]],7,0),"")</f>
        <v/>
      </c>
      <c r="AH59" s="18" t="str">
        <f>IFERROR(+VLOOKUP(AC59,[1]!D01__SD_STO_ART[[COD_ART]:[COD_GRU]],3,0),"")</f>
        <v xml:space="preserve">MEC </v>
      </c>
      <c r="AI59" s="19">
        <f t="shared" si="12"/>
        <v>0</v>
      </c>
      <c r="AJ59" s="13"/>
      <c r="AK59" s="14" t="str">
        <f>IFERROR(+VLOOKUP(AJ59,[1]!D01__SD_STO_ART[[COD_ART]:[COD_GRU]],2,0),"")</f>
        <v/>
      </c>
      <c r="AL59" s="15"/>
      <c r="AM59" s="16" t="str">
        <f>IFERROR(+VLOOKUP(AJ59,[1]!_C108__Cobertura_Central[[COD_ART]:[Cj/H]],4,0)*AL59,"")</f>
        <v/>
      </c>
      <c r="AN59" s="17" t="str">
        <f>IFERROR(+VLOOKUP(AJ59,[1]!Plan[[Cod_ART]:[Cajas]],7,0),"")</f>
        <v/>
      </c>
      <c r="AO59" s="18" t="str">
        <f>IFERROR(+VLOOKUP(AJ59,[1]!D01__SD_STO_ART[[COD_ART]:[COD_GRU]],3,0),"")</f>
        <v/>
      </c>
    </row>
    <row r="60" spans="1:41" ht="24" x14ac:dyDescent="0.25">
      <c r="A60" s="13"/>
      <c r="B60" s="14" t="str">
        <f>IFERROR(+VLOOKUP(A60,[1]!D01__SD_STO_ART[[COD_ART]:[COD_GRU]],2,0),"")</f>
        <v/>
      </c>
      <c r="C60" s="15"/>
      <c r="D60" s="16" t="str">
        <f>IFERROR(+VLOOKUP(A60,[1]!_C108__Cobertura_Central[[COD_ART]:[Cj/H]],4,0)*C60,"")</f>
        <v/>
      </c>
      <c r="E60" s="17" t="str">
        <f>IFERROR(+VLOOKUP(A60,[1]!Plan[[Cod_ART]:[Cajas]],7,0),"")</f>
        <v/>
      </c>
      <c r="F60" s="18" t="str">
        <f>IFERROR(+VLOOKUP(A60,[1]!D01__SD_STO_ART[[COD_ART]:[COD_GRU]],3,0),"")</f>
        <v/>
      </c>
      <c r="G60" s="19" t="str">
        <f t="shared" si="13"/>
        <v/>
      </c>
      <c r="H60" s="13"/>
      <c r="I60" s="14" t="str">
        <f>IFERROR(+VLOOKUP(H60,[1]!D01__SD_STO_ART[[COD_ART]:[COD_GRU]],2,0),"")</f>
        <v/>
      </c>
      <c r="J60" s="15"/>
      <c r="K60" s="16" t="str">
        <f>IFERROR(+VLOOKUP(H60,[1]!_C108__Cobertura_Central[[COD_ART]:[Cj/H]],4,0)*J60,"")</f>
        <v/>
      </c>
      <c r="L60" s="17" t="str">
        <f>IFERROR(+VLOOKUP(H60,[1]!Plan[[Cod_ART]:[Cajas]],7,0),"")</f>
        <v/>
      </c>
      <c r="M60" s="18" t="str">
        <f>IFERROR(+VLOOKUP(H60,[1]!D01__SD_STO_ART[[COD_ART]:[COD_GRU]],3,0),"")</f>
        <v/>
      </c>
      <c r="N60" s="19" t="str">
        <f t="shared" si="14"/>
        <v/>
      </c>
      <c r="O60" s="13"/>
      <c r="P60" s="14" t="str">
        <f>IFERROR(+VLOOKUP(O60,[1]!D01__SD_STO_ART[[COD_ART]:[COD_GRU]],2,0),"")</f>
        <v/>
      </c>
      <c r="Q60" s="15"/>
      <c r="R60" s="16" t="str">
        <f>IFERROR(+VLOOKUP(O60,[1]!_C108__Cobertura_Central[[COD_ART]:[Cj/H]],4,0)*Q60,"")</f>
        <v/>
      </c>
      <c r="S60" s="17" t="str">
        <f>IFERROR(+VLOOKUP(O60,[1]!Plan[[Cod_ART]:[Cajas]],7,0),"")</f>
        <v/>
      </c>
      <c r="T60" s="18" t="str">
        <f>IFERROR(+VLOOKUP(O60,[1]!D01__SD_STO_ART[[COD_ART]:[COD_GRU]],3,0),"")</f>
        <v/>
      </c>
      <c r="U60" s="19" t="str">
        <f t="shared" si="11"/>
        <v/>
      </c>
      <c r="V60" s="13"/>
      <c r="W60" s="14" t="str">
        <f>IFERROR(+VLOOKUP(V60,[1]!D01__SD_STO_ART[[COD_ART]:[COD_GRU]],2,0),"")</f>
        <v/>
      </c>
      <c r="X60" s="15"/>
      <c r="Y60" s="16" t="str">
        <f>IFERROR(+VLOOKUP(V60,[1]!_C108__Cobertura_Central[[COD_ART]:[Cj/H]],4,0)*X60,"")</f>
        <v/>
      </c>
      <c r="Z60" s="17" t="str">
        <f>IFERROR(+VLOOKUP(V60,[1]!Plan[[Cod_ART]:[Cajas]],7,0),"")</f>
        <v/>
      </c>
      <c r="AA60" s="18" t="str">
        <f>IFERROR(+VLOOKUP(V60,[1]!D01__SD_STO_ART[[COD_ART]:[COD_GRU]],3,0),"")</f>
        <v/>
      </c>
      <c r="AB60" s="19" t="str">
        <f t="shared" si="10"/>
        <v/>
      </c>
      <c r="AC60" s="13" t="s">
        <v>7</v>
      </c>
      <c r="AD60" s="14" t="str">
        <f>IFERROR(+VLOOKUP(AC60,[1]!D01__SD_STO_ART[[COD_ART]:[COD_GRU]],2,0),"")</f>
        <v>Viena Mondat 145 gr</v>
      </c>
      <c r="AE60" s="15">
        <v>3</v>
      </c>
      <c r="AF60" s="16">
        <f>IFERROR(+VLOOKUP(AC60,[1]!_C108__Cobertura_Central[[COD_ART]:[Cj/H]],4,0)*AE60,"")</f>
        <v>740.24537999999995</v>
      </c>
      <c r="AG60" s="17" t="str">
        <f>IFERROR(+VLOOKUP(AC60,[1]!Plan[[Cod_ART]:[Cajas]],7,0),"")</f>
        <v/>
      </c>
      <c r="AH60" s="18" t="str">
        <f>IFERROR(+VLOOKUP(AC60,[1]!D01__SD_STO_ART[[COD_ART]:[COD_GRU]],3,0),"")</f>
        <v xml:space="preserve">MEC </v>
      </c>
      <c r="AI60" s="19">
        <f t="shared" si="12"/>
        <v>0</v>
      </c>
      <c r="AJ60" s="13"/>
      <c r="AK60" s="14" t="str">
        <f>IFERROR(+VLOOKUP(AJ60,[1]!D01__SD_STO_ART[[COD_ART]:[COD_GRU]],2,0),"")</f>
        <v/>
      </c>
      <c r="AL60" s="15"/>
      <c r="AM60" s="16" t="str">
        <f>IFERROR(+VLOOKUP(AJ60,[1]!_C108__Cobertura_Central[[COD_ART]:[Cj/H]],4,0)*AL60,"")</f>
        <v/>
      </c>
      <c r="AN60" s="17" t="str">
        <f>IFERROR(+VLOOKUP(AJ60,[1]!Plan[[Cod_ART]:[Cajas]],7,0),"")</f>
        <v/>
      </c>
      <c r="AO60" s="18" t="str">
        <f>IFERROR(+VLOOKUP(AJ60,[1]!D01__SD_STO_ART[[COD_ART]:[COD_GRU]],3,0),"")</f>
        <v/>
      </c>
    </row>
    <row r="61" spans="1:41" ht="36" x14ac:dyDescent="0.25">
      <c r="A61" s="13"/>
      <c r="B61" s="14" t="str">
        <f>IFERROR(+VLOOKUP(A61,[1]!D01__SD_STO_ART[[COD_ART]:[COD_GRU]],2,0),"")</f>
        <v/>
      </c>
      <c r="C61" s="15"/>
      <c r="D61" s="16" t="str">
        <f>IFERROR(+VLOOKUP(A61,[1]!_C108__Cobertura_Central[[COD_ART]:[Cj/H]],4,0)*C61,"")</f>
        <v/>
      </c>
      <c r="E61" s="17" t="str">
        <f>IFERROR(+VLOOKUP(A61,[1]!Plan[[Cod_ART]:[Cajas]],7,0),"")</f>
        <v/>
      </c>
      <c r="F61" s="18" t="str">
        <f>IFERROR(+VLOOKUP(A61,[1]!D01__SD_STO_ART[[COD_ART]:[COD_GRU]],3,0),"")</f>
        <v/>
      </c>
      <c r="G61" s="19" t="str">
        <f t="shared" si="13"/>
        <v/>
      </c>
      <c r="H61" s="13"/>
      <c r="I61" s="14" t="str">
        <f>IFERROR(+VLOOKUP(H61,[1]!D01__SD_STO_ART[[COD_ART]:[COD_GRU]],2,0),"")</f>
        <v/>
      </c>
      <c r="J61" s="15"/>
      <c r="K61" s="16" t="str">
        <f>IFERROR(+VLOOKUP(H61,[1]!_C108__Cobertura_Central[[COD_ART]:[Cj/H]],4,0)*J61,"")</f>
        <v/>
      </c>
      <c r="L61" s="17" t="str">
        <f>IFERROR(+VLOOKUP(H61,[1]!Plan[[Cod_ART]:[Cajas]],7,0),"")</f>
        <v/>
      </c>
      <c r="M61" s="18" t="str">
        <f>IFERROR(+VLOOKUP(H61,[1]!D01__SD_STO_ART[[COD_ART]:[COD_GRU]],3,0),"")</f>
        <v/>
      </c>
      <c r="N61" s="19" t="str">
        <f>IF(H61="","",+$J$4)</f>
        <v/>
      </c>
      <c r="O61" s="13"/>
      <c r="P61" s="14" t="str">
        <f>IFERROR(+VLOOKUP(O61,[1]!D01__SD_STO_ART[[COD_ART]:[COD_GRU]],2,0),"")</f>
        <v/>
      </c>
      <c r="Q61" s="15"/>
      <c r="R61" s="16" t="str">
        <f>IFERROR(+VLOOKUP(O61,[1]!_C108__Cobertura_Central[[COD_ART]:[Cj/H]],4,0)*Q61,"")</f>
        <v/>
      </c>
      <c r="S61" s="17" t="str">
        <f>IFERROR(+VLOOKUP(O61,[1]!Plan[[Cod_ART]:[Cajas]],7,0),"")</f>
        <v/>
      </c>
      <c r="T61" s="18" t="str">
        <f>IFERROR(+VLOOKUP(O61,[1]!D01__SD_STO_ART[[COD_ART]:[COD_GRU]],3,0),"")</f>
        <v/>
      </c>
      <c r="U61" s="19" t="str">
        <f t="shared" si="11"/>
        <v/>
      </c>
      <c r="V61" s="13" t="s">
        <v>25</v>
      </c>
      <c r="W61" s="14" t="str">
        <f>IFERROR(+VLOOKUP(V61,[1]!D01__SD_STO_ART[[COD_ART]:[COD_GRU]],2,0),"")</f>
        <v>Panecito Sin Sal Añadida Easy</v>
      </c>
      <c r="X61" s="15">
        <v>2</v>
      </c>
      <c r="Y61" s="16">
        <f>IFERROR(+VLOOKUP(V61,[1]!_C108__Cobertura_Central[[COD_ART]:[Cj/H]],4,0)*X61,"")</f>
        <v>316.78034000000002</v>
      </c>
      <c r="Z61" s="17" t="str">
        <f>IFERROR(+VLOOKUP(V61,[1]!Plan[[Cod_ART]:[Cajas]],7,0),"")</f>
        <v/>
      </c>
      <c r="AA61" s="18" t="str">
        <f>IFERROR(+VLOOKUP(V61,[1]!D01__SD_STO_ART[[COD_ART]:[COD_GRU]],3,0),"")</f>
        <v xml:space="preserve">MEC </v>
      </c>
      <c r="AB61" s="19">
        <f>IF(V61="","",+$X$4)</f>
        <v>0</v>
      </c>
      <c r="AC61" s="13" t="s">
        <v>8</v>
      </c>
      <c r="AD61" s="14" t="str">
        <f>IFERROR(+VLOOKUP(AC61,[1]!D01__SD_STO_ART[[COD_ART]:[COD_GRU]],2,0),"")</f>
        <v>Barra de Viena</v>
      </c>
      <c r="AE61" s="15">
        <v>2</v>
      </c>
      <c r="AF61" s="16">
        <f>IFERROR(+VLOOKUP(AC61,[1]!_C108__Cobertura_Central[[COD_ART]:[Cj/H]],4,0)*AE61,"")</f>
        <v>484.22359999999998</v>
      </c>
      <c r="AG61" s="17" t="str">
        <f>IFERROR(+VLOOKUP(AC61,[1]!Plan[[Cod_ART]:[Cajas]],7,0),"")</f>
        <v/>
      </c>
      <c r="AH61" s="18" t="str">
        <f>IFERROR(+VLOOKUP(AC61,[1]!D01__SD_STO_ART[[COD_ART]:[COD_GRU]],3,0),"")</f>
        <v xml:space="preserve">MEC </v>
      </c>
      <c r="AI61" s="19">
        <f t="shared" si="12"/>
        <v>0</v>
      </c>
      <c r="AJ61" s="13"/>
      <c r="AK61" s="14" t="str">
        <f>IFERROR(+VLOOKUP(AJ61,[1]!D01__SD_STO_ART[[COD_ART]:[COD_GRU]],2,0),"")</f>
        <v/>
      </c>
      <c r="AL61" s="15"/>
      <c r="AM61" s="16" t="str">
        <f>IFERROR(+VLOOKUP(AJ61,[1]!_C108__Cobertura_Central[[COD_ART]:[Cj/H]],4,0)*AL61,"")</f>
        <v/>
      </c>
      <c r="AN61" s="17" t="str">
        <f>IFERROR(+VLOOKUP(AJ61,[1]!Plan[[Cod_ART]:[Cajas]],7,0),"")</f>
        <v/>
      </c>
      <c r="AO61" s="18" t="str">
        <f>IFERROR(+VLOOKUP(AJ61,[1]!D01__SD_STO_ART[[COD_ART]:[COD_GRU]],3,0),"")</f>
        <v/>
      </c>
    </row>
    <row r="62" spans="1:41" ht="24" x14ac:dyDescent="0.25">
      <c r="A62" s="13"/>
      <c r="B62" s="14" t="str">
        <f>IFERROR(+VLOOKUP(A62,[1]!D01__SD_STO_ART[[COD_ART]:[COD_GRU]],2,0),"")</f>
        <v/>
      </c>
      <c r="C62" s="15"/>
      <c r="D62" s="16" t="str">
        <f>IFERROR(+VLOOKUP(A62,[1]!_C108__Cobertura_Central[[COD_ART]:[Cj/H]],4,0)*C62,"")</f>
        <v/>
      </c>
      <c r="E62" s="17" t="str">
        <f>IFERROR(+VLOOKUP(A62,[1]!Plan[[Cod_ART]:[Cajas]],7,0),"")</f>
        <v/>
      </c>
      <c r="F62" s="18" t="str">
        <f>IFERROR(+VLOOKUP(A62,[1]!D01__SD_STO_ART[[COD_ART]:[COD_GRU]],3,0),"")</f>
        <v/>
      </c>
      <c r="G62" s="19" t="str">
        <f t="shared" si="13"/>
        <v/>
      </c>
      <c r="H62" s="13"/>
      <c r="I62" s="14" t="str">
        <f>IFERROR(+VLOOKUP(H62,[1]!D01__SD_STO_ART[[COD_ART]:[COD_GRU]],2,0),"")</f>
        <v/>
      </c>
      <c r="J62" s="15"/>
      <c r="K62" s="16" t="str">
        <f>IFERROR(+VLOOKUP(H62,[1]!_C108__Cobertura_Central[[COD_ART]:[Cj/H]],4,0)*J62,"")</f>
        <v/>
      </c>
      <c r="L62" s="17" t="str">
        <f>IFERROR(+VLOOKUP(H62,[1]!Plan[[Cod_ART]:[Cajas]],7,0),"")</f>
        <v/>
      </c>
      <c r="M62" s="18" t="str">
        <f>IFERROR(+VLOOKUP(H62,[1]!D01__SD_STO_ART[[COD_ART]:[COD_GRU]],3,0),"")</f>
        <v/>
      </c>
      <c r="N62" s="19" t="str">
        <f t="shared" si="14"/>
        <v/>
      </c>
      <c r="O62" s="13"/>
      <c r="P62" s="14" t="str">
        <f>IFERROR(+VLOOKUP(O62,[1]!D01__SD_STO_ART[[COD_ART]:[COD_GRU]],2,0),"")</f>
        <v/>
      </c>
      <c r="Q62" s="15"/>
      <c r="R62" s="16" t="str">
        <f>IFERROR(+VLOOKUP(O62,[1]!_C108__Cobertura_Central[[COD_ART]:[Cj/H]],4,0)*Q62,"")</f>
        <v/>
      </c>
      <c r="S62" s="17" t="str">
        <f>IFERROR(+VLOOKUP(O62,[1]!Plan[[Cod_ART]:[Cajas]],7,0),"")</f>
        <v/>
      </c>
      <c r="T62" s="18" t="str">
        <f>IFERROR(+VLOOKUP(O62,[1]!D01__SD_STO_ART[[COD_ART]:[COD_GRU]],3,0),"")</f>
        <v/>
      </c>
      <c r="U62" s="19" t="str">
        <f t="shared" si="11"/>
        <v/>
      </c>
      <c r="V62" s="13" t="s">
        <v>18</v>
      </c>
      <c r="W62" s="14" t="str">
        <f>IFERROR(+VLOOKUP(V62,[1]!D01__SD_STO_ART[[COD_ART]:[COD_GRU]],2,0),"")</f>
        <v>Pepito Sin Sal Añadida Easy</v>
      </c>
      <c r="X62" s="15">
        <v>2</v>
      </c>
      <c r="Y62" s="16">
        <f>IFERROR(+VLOOKUP(V62,[1]!_C108__Cobertura_Central[[COD_ART]:[Cj/H]],4,0)*X62,"")</f>
        <v>332.45256000000001</v>
      </c>
      <c r="Z62" s="17" t="str">
        <f>IFERROR(+VLOOKUP(V62,[1]!Plan[[Cod_ART]:[Cajas]],7,0),"")</f>
        <v/>
      </c>
      <c r="AA62" s="18" t="str">
        <f>IFERROR(+VLOOKUP(V62,[1]!D01__SD_STO_ART[[COD_ART]:[COD_GRU]],3,0),"")</f>
        <v xml:space="preserve">MEC </v>
      </c>
      <c r="AB62" s="19">
        <f>IF(V62="","",+$X$4)</f>
        <v>0</v>
      </c>
      <c r="AC62" s="13" t="s">
        <v>3</v>
      </c>
      <c r="AD62" s="14" t="str">
        <f>IFERROR(+VLOOKUP(AC62,[1]!D01__SD_STO_ART[[COD_ART]:[COD_GRU]],2,0),"")</f>
        <v>Bocata</v>
      </c>
      <c r="AE62" s="15">
        <v>2</v>
      </c>
      <c r="AF62" s="16">
        <f>IFERROR(+VLOOKUP(AC62,[1]!_C108__Cobertura_Central[[COD_ART]:[Cj/H]],4,0)*AE62,"")</f>
        <v>448.91428000000002</v>
      </c>
      <c r="AG62" s="17" t="str">
        <f>IFERROR(+VLOOKUP(AC62,[1]!Plan[[Cod_ART]:[Cajas]],7,0),"")</f>
        <v/>
      </c>
      <c r="AH62" s="18" t="str">
        <f>IFERROR(+VLOOKUP(AC62,[1]!D01__SD_STO_ART[[COD_ART]:[COD_GRU]],3,0),"")</f>
        <v xml:space="preserve">MEC </v>
      </c>
      <c r="AI62" s="19">
        <f>IF(AC62="","",+$AE$4)</f>
        <v>0</v>
      </c>
      <c r="AJ62" s="13"/>
      <c r="AK62" s="14" t="str">
        <f>IFERROR(+VLOOKUP(AJ62,[1]!D01__SD_STO_ART[[COD_ART]:[COD_GRU]],2,0),"")</f>
        <v/>
      </c>
      <c r="AL62" s="15"/>
      <c r="AM62" s="16" t="str">
        <f>IFERROR(+VLOOKUP(AJ62,[1]!_C108__Cobertura_Central[[COD_ART]:[Cj/H]],4,0)*AL62,"")</f>
        <v/>
      </c>
      <c r="AN62" s="17" t="str">
        <f>IFERROR(+VLOOKUP(AJ62,[1]!Plan[[Cod_ART]:[Cajas]],7,0),"")</f>
        <v/>
      </c>
      <c r="AO62" s="18" t="str">
        <f>IFERROR(+VLOOKUP(AJ62,[1]!D01__SD_STO_ART[[COD_ART]:[COD_GRU]],3,0),"")</f>
        <v/>
      </c>
    </row>
    <row r="63" spans="1:41" ht="36" x14ac:dyDescent="0.25">
      <c r="A63" s="13"/>
      <c r="B63" s="14" t="str">
        <f>IFERROR(+VLOOKUP(A63,[1]!D01__SD_STO_ART[[COD_ART]:[COD_GRU]],2,0),"")</f>
        <v/>
      </c>
      <c r="C63" s="15"/>
      <c r="D63" s="16" t="str">
        <f>IFERROR(+VLOOKUP(A63,[1]!_C108__Cobertura_Central[[COD_ART]:[Cj/H]],4,0)*C63,"")</f>
        <v/>
      </c>
      <c r="E63" s="17" t="str">
        <f>IFERROR(+VLOOKUP(A63,[1]!Plan[[Cod_ART]:[Cajas]],7,0),"")</f>
        <v/>
      </c>
      <c r="F63" s="18" t="str">
        <f>IFERROR(+VLOOKUP(A63,[1]!D01__SD_STO_ART[[COD_ART]:[COD_GRU]],3,0),"")</f>
        <v/>
      </c>
      <c r="G63" s="19" t="str">
        <f t="shared" si="13"/>
        <v/>
      </c>
      <c r="H63" s="13"/>
      <c r="I63" s="14" t="str">
        <f>IFERROR(+VLOOKUP(H63,[1]!D01__SD_STO_ART[[COD_ART]:[COD_GRU]],2,0),"")</f>
        <v/>
      </c>
      <c r="J63" s="15"/>
      <c r="K63" s="16" t="str">
        <f>IFERROR(+VLOOKUP(H63,[1]!_C108__Cobertura_Central[[COD_ART]:[Cj/H]],4,0)*J63,"")</f>
        <v/>
      </c>
      <c r="L63" s="17" t="str">
        <f>IFERROR(+VLOOKUP(H63,[1]!Plan[[Cod_ART]:[Cajas]],7,0),"")</f>
        <v/>
      </c>
      <c r="M63" s="18" t="str">
        <f>IFERROR(+VLOOKUP(H63,[1]!D01__SD_STO_ART[[COD_ART]:[COD_GRU]],3,0),"")</f>
        <v/>
      </c>
      <c r="N63" s="19" t="str">
        <f t="shared" si="14"/>
        <v/>
      </c>
      <c r="O63" s="13"/>
      <c r="P63" s="14" t="str">
        <f>IFERROR(+VLOOKUP(O63,[1]!D01__SD_STO_ART[[COD_ART]:[COD_GRU]],2,0),"")</f>
        <v/>
      </c>
      <c r="Q63" s="15"/>
      <c r="R63" s="16" t="str">
        <f>IFERROR(+VLOOKUP(O63,[1]!_C108__Cobertura_Central[[COD_ART]:[Cj/H]],4,0)*Q63,"")</f>
        <v/>
      </c>
      <c r="S63" s="17" t="str">
        <f>IFERROR(+VLOOKUP(O63,[1]!Plan[[Cod_ART]:[Cajas]],7,0),"")</f>
        <v/>
      </c>
      <c r="T63" s="18" t="str">
        <f>IFERROR(+VLOOKUP(O63,[1]!D01__SD_STO_ART[[COD_ART]:[COD_GRU]],3,0),"")</f>
        <v/>
      </c>
      <c r="U63" s="19" t="str">
        <f>IF(O63="","",+$Q$4)</f>
        <v/>
      </c>
      <c r="V63" s="13" t="s">
        <v>20</v>
      </c>
      <c r="W63" s="14" t="str">
        <f>IFERROR(+VLOOKUP(V63,[1]!D01__SD_STO_ART[[COD_ART]:[COD_GRU]],2,0),"")</f>
        <v>Pepito con Salvado Sin Sal Añadida Easy</v>
      </c>
      <c r="X63" s="15">
        <v>1</v>
      </c>
      <c r="Y63" s="16">
        <f>IFERROR(+VLOOKUP(V63,[1]!_C108__Cobertura_Central[[COD_ART]:[Cj/H]],4,0)*X63,"")</f>
        <v>166.21038999999999</v>
      </c>
      <c r="Z63" s="17" t="str">
        <f>IFERROR(+VLOOKUP(V63,[1]!Plan[[Cod_ART]:[Cajas]],7,0),"")</f>
        <v/>
      </c>
      <c r="AA63" s="18" t="str">
        <f>IFERROR(+VLOOKUP(V63,[1]!D01__SD_STO_ART[[COD_ART]:[COD_GRU]],3,0),"")</f>
        <v xml:space="preserve">MEC </v>
      </c>
      <c r="AB63" s="19">
        <f>IF(V63="","",+$X$4)</f>
        <v>0</v>
      </c>
      <c r="AC63" s="13" t="s">
        <v>10</v>
      </c>
      <c r="AD63" s="14" t="str">
        <f>IFERROR(+VLOOKUP(AC63,[1]!D01__SD_STO_ART[[COD_ART]:[COD_GRU]],2,0),"")</f>
        <v>Viena con Salvado Pequeña</v>
      </c>
      <c r="AE63" s="15"/>
      <c r="AF63" s="16">
        <f>IFERROR(+VLOOKUP(AC63,[1]!_C108__Cobertura_Central[[COD_ART]:[Cj/H]],4,0)*AE63,"")</f>
        <v>0</v>
      </c>
      <c r="AG63" s="17" t="str">
        <f>IFERROR(+VLOOKUP(AC63,[1]!Plan[[Cod_ART]:[Cajas]],7,0),"")</f>
        <v/>
      </c>
      <c r="AH63" s="18" t="str">
        <f>IFERROR(+VLOOKUP(AC63,[1]!D01__SD_STO_ART[[COD_ART]:[COD_GRU]],3,0),"")</f>
        <v xml:space="preserve">MEC </v>
      </c>
      <c r="AI63" s="19">
        <f>IF(AC63="","",+$AE$4)</f>
        <v>0</v>
      </c>
      <c r="AJ63" s="13" t="s">
        <v>11</v>
      </c>
      <c r="AK63" s="14" t="str">
        <f>IFERROR(+VLOOKUP(AJ63,[1]!D01__SD_STO_ART[[COD_ART]:[COD_GRU]],2,0),"")</f>
        <v>Panecillo con Cereales y Semillas</v>
      </c>
      <c r="AL63" s="15">
        <v>3</v>
      </c>
      <c r="AM63" s="16">
        <f>IFERROR(+VLOOKUP(AJ63,[1]!_C108__Cobertura_Central[[COD_ART]:[Cj/H]],4,0)*AL63,"")</f>
        <v>467.34513000000004</v>
      </c>
      <c r="AN63" s="17" t="str">
        <f>IFERROR(+VLOOKUP(AJ63,[1]!Plan[[Cod_ART]:[Cajas]],7,0),"")</f>
        <v/>
      </c>
      <c r="AO63" s="18" t="str">
        <f>IFERROR(+VLOOKUP(AJ63,[1]!D01__SD_STO_ART[[COD_ART]:[COD_GRU]],3,0),"")</f>
        <v>VIME</v>
      </c>
    </row>
    <row r="64" spans="1:41" x14ac:dyDescent="0.25">
      <c r="A64" s="20"/>
      <c r="B64" s="21" t="str">
        <f>IFERROR(+VLOOKUP(A64,[1]!D01__SD_STO_ART[[COD_ART]:[COD_GRU]],2,0),"")</f>
        <v/>
      </c>
      <c r="C64" s="22"/>
      <c r="D64" s="23" t="str">
        <f>IFERROR(+VLOOKUP(A64,[1]!_C108__Cobertura_Central[[COD_ART]:[Cj/H]],4,0)*C64,"")</f>
        <v/>
      </c>
      <c r="E64" s="24" t="str">
        <f>IFERROR(+VLOOKUP(A64,[1]!Plan[[Cod_ART]:[Cajas]],7,0),"")</f>
        <v/>
      </c>
      <c r="F64" s="25" t="str">
        <f>IFERROR(+VLOOKUP(A64,[1]!D01__SD_STO_ART[[COD_ART]:[COD_GRU]],3,0),"")</f>
        <v/>
      </c>
      <c r="G64" s="26" t="str">
        <f t="shared" si="13"/>
        <v/>
      </c>
      <c r="H64" s="20"/>
      <c r="I64" s="21" t="str">
        <f>IFERROR(+VLOOKUP(H64,[1]!D01__SD_STO_ART[[COD_ART]:[COD_GRU]],2,0),"")</f>
        <v/>
      </c>
      <c r="J64" s="22"/>
      <c r="K64" s="23" t="str">
        <f>IFERROR(+VLOOKUP(H64,[1]!_C108__Cobertura_Central[[COD_ART]:[Cj/H]],4,0)*J64,"")</f>
        <v/>
      </c>
      <c r="L64" s="24" t="str">
        <f>IFERROR(+VLOOKUP(H64,[1]!Plan[[Cod_ART]:[Cajas]],7,0),"")</f>
        <v/>
      </c>
      <c r="M64" s="25" t="str">
        <f>IFERROR(+VLOOKUP(H64,[1]!D01__SD_STO_ART[[COD_ART]:[COD_GRU]],3,0),"")</f>
        <v/>
      </c>
      <c r="N64" s="26" t="str">
        <f t="shared" si="14"/>
        <v/>
      </c>
      <c r="O64" s="20"/>
      <c r="P64" s="21" t="str">
        <f>IFERROR(+VLOOKUP(O64,[1]!D01__SD_STO_ART[[COD_ART]:[COD_GRU]],2,0),"")</f>
        <v/>
      </c>
      <c r="Q64" s="22"/>
      <c r="R64" s="23" t="str">
        <f>IFERROR(+VLOOKUP(O64,[1]!_C108__Cobertura_Central[[COD_ART]:[Cj/H]],4,0)*Q64,"")</f>
        <v/>
      </c>
      <c r="S64" s="24" t="str">
        <f>IFERROR(+VLOOKUP(O64,[1]!Plan[[Cod_ART]:[Cajas]],7,0),"")</f>
        <v/>
      </c>
      <c r="T64" s="25" t="str">
        <f>IFERROR(+VLOOKUP(O64,[1]!D01__SD_STO_ART[[COD_ART]:[COD_GRU]],3,0),"")</f>
        <v/>
      </c>
      <c r="U64" s="26" t="str">
        <f>IF(O64="","",+$Q$4)</f>
        <v/>
      </c>
      <c r="V64" s="13"/>
      <c r="W64" s="21" t="str">
        <f>IFERROR(+VLOOKUP(V64,[1]!D01__SD_STO_ART[[COD_ART]:[COD_GRU]],2,0),"")</f>
        <v/>
      </c>
      <c r="X64" s="15"/>
      <c r="Y64" s="23" t="str">
        <f>IFERROR(+VLOOKUP(V64,[1]!_C108__Cobertura_Central[[COD_ART]:[Cj/H]],4,0)*X64,"")</f>
        <v/>
      </c>
      <c r="Z64" s="24" t="str">
        <f>IFERROR(+VLOOKUP(V64,[1]!Plan[[Cod_ART]:[Cajas]],7,0),"")</f>
        <v/>
      </c>
      <c r="AA64" s="25" t="str">
        <f>IFERROR(+VLOOKUP(V64,[1]!D01__SD_STO_ART[[COD_ART]:[COD_GRU]],3,0),"")</f>
        <v/>
      </c>
      <c r="AB64" s="26" t="str">
        <f>IF(V64="","",+$X$4)</f>
        <v/>
      </c>
      <c r="AC64" s="20"/>
      <c r="AD64" s="21" t="str">
        <f>IFERROR(+VLOOKUP(AC64,[1]!D01__SD_STO_ART[[COD_ART]:[COD_GRU]],2,0),"")</f>
        <v/>
      </c>
      <c r="AE64" s="22"/>
      <c r="AF64" s="23" t="str">
        <f>IFERROR(+VLOOKUP(AC64,[1]!_C108__Cobertura_Central[[COD_ART]:[Cj/H]],4,0)*AE64,"")</f>
        <v/>
      </c>
      <c r="AG64" s="24" t="str">
        <f>IFERROR(+VLOOKUP(AC64,[1]!Plan[[Cod_ART]:[Cajas]],7,0),"")</f>
        <v/>
      </c>
      <c r="AH64" s="25" t="str">
        <f>IFERROR(+VLOOKUP(AC64,[1]!D01__SD_STO_ART[[COD_ART]:[COD_GRU]],3,0),"")</f>
        <v/>
      </c>
      <c r="AI64" s="26" t="str">
        <f>IF(AC64="","",+$AE$4)</f>
        <v/>
      </c>
      <c r="AJ64" s="20"/>
      <c r="AK64" s="21" t="str">
        <f>IFERROR(+VLOOKUP(AJ64,[1]!D01__SD_STO_ART[[COD_ART]:[COD_GRU]],2,0),"")</f>
        <v/>
      </c>
      <c r="AL64" s="22"/>
      <c r="AM64" s="23" t="str">
        <f>IFERROR(+VLOOKUP(AJ64,[1]!_C108__Cobertura_Central[[COD_ART]:[Cj/H]],4,0)*AL64,"")</f>
        <v/>
      </c>
      <c r="AN64" s="24" t="str">
        <f>IFERROR(+VLOOKUP(AJ64,[1]!Plan[[Cod_ART]:[Cajas]],7,0),"")</f>
        <v/>
      </c>
      <c r="AO64" s="25" t="str">
        <f>IFERROR(+VLOOKUP(AJ64,[1]!D01__SD_STO_ART[[COD_ART]:[COD_GRU]],3,0),"")</f>
        <v/>
      </c>
    </row>
  </sheetData>
  <conditionalFormatting sqref="E7:E18 L7:L18 S7:S18 Z7:Z18 AG7:AG18 AN7:AN18">
    <cfRule type="iconSet" priority="2">
      <iconSet iconSet="3Symbols2">
        <cfvo type="percent" val="0"/>
        <cfvo type="num" val="7"/>
        <cfvo type="num" val="14"/>
      </iconSet>
    </cfRule>
  </conditionalFormatting>
  <conditionalFormatting sqref="E31:E42 L31:L42 S31:S42 Z31:Z42 AG31:AG42 AN31:AN42">
    <cfRule type="iconSet" priority="3">
      <iconSet iconSet="3Symbols2">
        <cfvo type="percent" val="0"/>
        <cfvo type="num" val="7"/>
        <cfvo type="num" val="14"/>
      </iconSet>
    </cfRule>
  </conditionalFormatting>
  <conditionalFormatting sqref="E53:E64 L53:L64 S53:S64 Z53:Z64 AG53:AG64 AN53:AN64">
    <cfRule type="iconSet" priority="1">
      <iconSet iconSet="3Symbols2">
        <cfvo type="percent" val="0"/>
        <cfvo type="num" val="7"/>
        <cfvo type="num" val="14"/>
      </iconSet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f377f8-e6bf-4b22-ba74-35bab4fd7c18">
      <Terms xmlns="http://schemas.microsoft.com/office/infopath/2007/PartnerControls"/>
    </lcf76f155ced4ddcb4097134ff3c332f>
    <TaxCatchAll xmlns="9e45aa18-65cc-4e82-a74d-83c2f923cfe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7797E4E4FBEC4480D40018AE06B388" ma:contentTypeVersion="11" ma:contentTypeDescription="Crear nuevo documento." ma:contentTypeScope="" ma:versionID="329bd0f08076201caa9a4f0b59d9327f">
  <xsd:schema xmlns:xsd="http://www.w3.org/2001/XMLSchema" xmlns:xs="http://www.w3.org/2001/XMLSchema" xmlns:p="http://schemas.microsoft.com/office/2006/metadata/properties" xmlns:ns2="18f377f8-e6bf-4b22-ba74-35bab4fd7c18" xmlns:ns3="9e45aa18-65cc-4e82-a74d-83c2f923cfee" targetNamespace="http://schemas.microsoft.com/office/2006/metadata/properties" ma:root="true" ma:fieldsID="aba96375c6b584f7d0fd773a8b3fe737" ns2:_="" ns3:_="">
    <xsd:import namespace="18f377f8-e6bf-4b22-ba74-35bab4fd7c18"/>
    <xsd:import namespace="9e45aa18-65cc-4e82-a74d-83c2f923cf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377f8-e6bf-4b22-ba74-35bab4fd7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50697c0-9555-47a8-9082-89141cf02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45aa18-65cc-4e82-a74d-83c2f923cfe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2e6de84-2fae-460f-89fd-29ae9625714c}" ma:internalName="TaxCatchAll" ma:showField="CatchAllData" ma:web="9e45aa18-65cc-4e82-a74d-83c2f923cf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9821F0-5D22-482E-9C2E-3065D32A9B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17369D-6A6A-4CC4-8428-05A3A1993820}">
  <ds:schemaRefs>
    <ds:schemaRef ds:uri="http://schemas.microsoft.com/office/2006/metadata/properties"/>
    <ds:schemaRef ds:uri="http://schemas.microsoft.com/office/infopath/2007/PartnerControls"/>
    <ds:schemaRef ds:uri="18f377f8-e6bf-4b22-ba74-35bab4fd7c18"/>
    <ds:schemaRef ds:uri="9e45aa18-65cc-4e82-a74d-83c2f923cfee"/>
  </ds:schemaRefs>
</ds:datastoreItem>
</file>

<file path=customXml/itemProps3.xml><?xml version="1.0" encoding="utf-8"?>
<ds:datastoreItem xmlns:ds="http://schemas.openxmlformats.org/officeDocument/2006/customXml" ds:itemID="{5122626B-40CE-47E1-B872-E117F8198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377f8-e6bf-4b22-ba74-35bab4fd7c18"/>
    <ds:schemaRef ds:uri="9e45aa18-65cc-4e82-a74d-83c2f923cf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Planning semana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A.Ledesma</dc:creator>
  <cp:keywords/>
  <dc:description/>
  <cp:lastModifiedBy>JOAQUIN ANDRES MENESES ROJAS</cp:lastModifiedBy>
  <cp:revision/>
  <dcterms:created xsi:type="dcterms:W3CDTF">2015-06-05T18:17:20Z</dcterms:created>
  <dcterms:modified xsi:type="dcterms:W3CDTF">2025-01-12T22:45:24Z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0x0101007C7797E4E4FBEC4480D40018AE06B388</vt:lpwstr>
  </property>
  <property fmtid="{D5CDD505-2E9C-101B-9397-08002B2CF9AE}" pid="3" name="MediaServiceImageTags">
    <vt:lpwstr/>
  </property>
</Properties>
</file>