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E:\TFM Javier\"/>
    </mc:Choice>
  </mc:AlternateContent>
  <xr:revisionPtr revIDLastSave="0" documentId="13_ncr:1_{47DD85A8-6021-47B0-9FFD-AA8869FC1147}" xr6:coauthVersionLast="47" xr6:coauthVersionMax="47" xr10:uidLastSave="{00000000-0000-0000-0000-000000000000}"/>
  <bookViews>
    <workbookView xWindow="1080" yWindow="1080" windowWidth="19800" windowHeight="14040" firstSheet="4" activeTab="4" xr2:uid="{00000000-000D-0000-FFFF-FFFF00000000}"/>
  </bookViews>
  <sheets>
    <sheet name="Dataset 26-12-24 PS1" sheetId="1" r:id="rId1"/>
    <sheet name="Dataset 27-12-24 PS1" sheetId="6" r:id="rId2"/>
    <sheet name="Dataset 30-12-24 PS1" sheetId="5" r:id="rId3"/>
    <sheet name="Dataset 31-12-24 PS1" sheetId="4" r:id="rId4"/>
    <sheet name="Planning semana 1" sheetId="2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4" i="2" l="1"/>
  <c r="AN64" i="2"/>
  <c r="AM64" i="2"/>
  <c r="AK64" i="2"/>
  <c r="AI64" i="2"/>
  <c r="AH64" i="2"/>
  <c r="AG64" i="2"/>
  <c r="AF64" i="2"/>
  <c r="AD64" i="2"/>
  <c r="AB64" i="2"/>
  <c r="AA64" i="2"/>
  <c r="Z64" i="2"/>
  <c r="Y64" i="2"/>
  <c r="W64" i="2"/>
  <c r="U64" i="2"/>
  <c r="T64" i="2"/>
  <c r="S64" i="2"/>
  <c r="R64" i="2"/>
  <c r="P64" i="2"/>
  <c r="N64" i="2"/>
  <c r="M64" i="2"/>
  <c r="L64" i="2"/>
  <c r="K64" i="2"/>
  <c r="I64" i="2"/>
  <c r="G64" i="2"/>
  <c r="F64" i="2"/>
  <c r="E64" i="2"/>
  <c r="D64" i="2"/>
  <c r="B64" i="2"/>
  <c r="AO63" i="2"/>
  <c r="AM63" i="2"/>
  <c r="AK63" i="2"/>
  <c r="AI63" i="2"/>
  <c r="AH63" i="2"/>
  <c r="AF63" i="2"/>
  <c r="AD63" i="2"/>
  <c r="AB63" i="2"/>
  <c r="AA63" i="2"/>
  <c r="Y63" i="2"/>
  <c r="W63" i="2"/>
  <c r="U63" i="2"/>
  <c r="T63" i="2"/>
  <c r="S63" i="2"/>
  <c r="R63" i="2"/>
  <c r="P63" i="2"/>
  <c r="N63" i="2"/>
  <c r="M63" i="2"/>
  <c r="L63" i="2"/>
  <c r="K63" i="2"/>
  <c r="I63" i="2"/>
  <c r="G63" i="2"/>
  <c r="F63" i="2"/>
  <c r="E63" i="2"/>
  <c r="D63" i="2"/>
  <c r="B63" i="2"/>
  <c r="AO62" i="2"/>
  <c r="AN62" i="2"/>
  <c r="AM62" i="2"/>
  <c r="AK62" i="2"/>
  <c r="AI62" i="2"/>
  <c r="AH62" i="2"/>
  <c r="AF62" i="2"/>
  <c r="AD62" i="2"/>
  <c r="AB62" i="2"/>
  <c r="AA62" i="2"/>
  <c r="Y62" i="2"/>
  <c r="W62" i="2"/>
  <c r="U62" i="2"/>
  <c r="T62" i="2"/>
  <c r="S62" i="2"/>
  <c r="R62" i="2"/>
  <c r="P62" i="2"/>
  <c r="N62" i="2"/>
  <c r="M62" i="2"/>
  <c r="L62" i="2"/>
  <c r="K62" i="2"/>
  <c r="I62" i="2"/>
  <c r="G62" i="2"/>
  <c r="F62" i="2"/>
  <c r="E62" i="2"/>
  <c r="D62" i="2"/>
  <c r="B62" i="2"/>
  <c r="AO61" i="2"/>
  <c r="AN61" i="2"/>
  <c r="AM61" i="2"/>
  <c r="AK61" i="2"/>
  <c r="AI61" i="2"/>
  <c r="AH61" i="2"/>
  <c r="AF61" i="2"/>
  <c r="AD61" i="2"/>
  <c r="AB61" i="2"/>
  <c r="AA61" i="2"/>
  <c r="Y61" i="2"/>
  <c r="W61" i="2"/>
  <c r="U61" i="2"/>
  <c r="T61" i="2"/>
  <c r="S61" i="2"/>
  <c r="R61" i="2"/>
  <c r="P61" i="2"/>
  <c r="N61" i="2"/>
  <c r="M61" i="2"/>
  <c r="L61" i="2"/>
  <c r="K61" i="2"/>
  <c r="I61" i="2"/>
  <c r="G61" i="2"/>
  <c r="F61" i="2"/>
  <c r="E61" i="2"/>
  <c r="D61" i="2"/>
  <c r="B61" i="2"/>
  <c r="AO60" i="2"/>
  <c r="AN60" i="2"/>
  <c r="AM60" i="2"/>
  <c r="AK60" i="2"/>
  <c r="AI60" i="2"/>
  <c r="AH60" i="2"/>
  <c r="AF60" i="2"/>
  <c r="AD60" i="2"/>
  <c r="AB60" i="2"/>
  <c r="AA60" i="2"/>
  <c r="Z60" i="2"/>
  <c r="Y60" i="2"/>
  <c r="W60" i="2"/>
  <c r="U60" i="2"/>
  <c r="T60" i="2"/>
  <c r="S60" i="2"/>
  <c r="R60" i="2"/>
  <c r="P60" i="2"/>
  <c r="N60" i="2"/>
  <c r="M60" i="2"/>
  <c r="L60" i="2"/>
  <c r="K60" i="2"/>
  <c r="I60" i="2"/>
  <c r="G60" i="2"/>
  <c r="F60" i="2"/>
  <c r="E60" i="2"/>
  <c r="D60" i="2"/>
  <c r="B60" i="2"/>
  <c r="AO59" i="2"/>
  <c r="AN59" i="2"/>
  <c r="AM59" i="2"/>
  <c r="AK59" i="2"/>
  <c r="AI59" i="2"/>
  <c r="AH59" i="2"/>
  <c r="AF59" i="2"/>
  <c r="AD59" i="2"/>
  <c r="AB59" i="2"/>
  <c r="AA59" i="2"/>
  <c r="Y59" i="2"/>
  <c r="W59" i="2"/>
  <c r="U59" i="2"/>
  <c r="T59" i="2"/>
  <c r="S59" i="2"/>
  <c r="R59" i="2"/>
  <c r="P59" i="2"/>
  <c r="N59" i="2"/>
  <c r="M59" i="2"/>
  <c r="L59" i="2"/>
  <c r="K59" i="2"/>
  <c r="I59" i="2"/>
  <c r="G59" i="2"/>
  <c r="F59" i="2"/>
  <c r="E59" i="2"/>
  <c r="D59" i="2"/>
  <c r="B59" i="2"/>
  <c r="AO58" i="2"/>
  <c r="AM58" i="2"/>
  <c r="AK58" i="2"/>
  <c r="AI58" i="2"/>
  <c r="AH58" i="2"/>
  <c r="AG58" i="2"/>
  <c r="AF58" i="2"/>
  <c r="AD58" i="2"/>
  <c r="AB58" i="2"/>
  <c r="AA58" i="2"/>
  <c r="Y58" i="2"/>
  <c r="W58" i="2"/>
  <c r="U58" i="2"/>
  <c r="T58" i="2"/>
  <c r="S58" i="2"/>
  <c r="R58" i="2"/>
  <c r="P58" i="2"/>
  <c r="N58" i="2"/>
  <c r="M58" i="2"/>
  <c r="L58" i="2"/>
  <c r="K58" i="2"/>
  <c r="I58" i="2"/>
  <c r="G58" i="2"/>
  <c r="F58" i="2"/>
  <c r="E58" i="2"/>
  <c r="D58" i="2"/>
  <c r="B58" i="2"/>
  <c r="AO57" i="2"/>
  <c r="AN57" i="2"/>
  <c r="AM57" i="2"/>
  <c r="AK57" i="2"/>
  <c r="AI57" i="2"/>
  <c r="AH57" i="2"/>
  <c r="AF57" i="2"/>
  <c r="AD57" i="2"/>
  <c r="AB57" i="2"/>
  <c r="AA57" i="2"/>
  <c r="Y57" i="2"/>
  <c r="W57" i="2"/>
  <c r="U57" i="2"/>
  <c r="T57" i="2"/>
  <c r="S57" i="2"/>
  <c r="R57" i="2"/>
  <c r="P57" i="2"/>
  <c r="N57" i="2"/>
  <c r="M57" i="2"/>
  <c r="L57" i="2"/>
  <c r="K57" i="2"/>
  <c r="I57" i="2"/>
  <c r="G57" i="2"/>
  <c r="F57" i="2"/>
  <c r="E57" i="2"/>
  <c r="D57" i="2"/>
  <c r="B57" i="2"/>
  <c r="AO56" i="2"/>
  <c r="AN56" i="2"/>
  <c r="AM56" i="2"/>
  <c r="AK56" i="2"/>
  <c r="AI56" i="2"/>
  <c r="AH56" i="2"/>
  <c r="AF56" i="2"/>
  <c r="AD56" i="2"/>
  <c r="AB56" i="2"/>
  <c r="AA56" i="2"/>
  <c r="Y56" i="2"/>
  <c r="W56" i="2"/>
  <c r="U56" i="2"/>
  <c r="T56" i="2"/>
  <c r="S56" i="2"/>
  <c r="R56" i="2"/>
  <c r="P56" i="2"/>
  <c r="N56" i="2"/>
  <c r="M56" i="2"/>
  <c r="L56" i="2"/>
  <c r="K56" i="2"/>
  <c r="I56" i="2"/>
  <c r="G56" i="2"/>
  <c r="F56" i="2"/>
  <c r="E56" i="2"/>
  <c r="D56" i="2"/>
  <c r="B56" i="2"/>
  <c r="AO55" i="2"/>
  <c r="AN55" i="2"/>
  <c r="AM55" i="2"/>
  <c r="AK55" i="2"/>
  <c r="AI55" i="2"/>
  <c r="AH55" i="2"/>
  <c r="AF55" i="2"/>
  <c r="AD55" i="2"/>
  <c r="AB55" i="2"/>
  <c r="AA55" i="2"/>
  <c r="Z55" i="2"/>
  <c r="Y55" i="2"/>
  <c r="W55" i="2"/>
  <c r="U55" i="2"/>
  <c r="T55" i="2"/>
  <c r="S55" i="2"/>
  <c r="R55" i="2"/>
  <c r="P55" i="2"/>
  <c r="N55" i="2"/>
  <c r="M55" i="2"/>
  <c r="L55" i="2"/>
  <c r="K55" i="2"/>
  <c r="I55" i="2"/>
  <c r="G55" i="2"/>
  <c r="F55" i="2"/>
  <c r="D55" i="2"/>
  <c r="B55" i="2"/>
  <c r="AO54" i="2"/>
  <c r="AM54" i="2"/>
  <c r="AK54" i="2"/>
  <c r="AI54" i="2"/>
  <c r="AH54" i="2"/>
  <c r="AF54" i="2"/>
  <c r="AD54" i="2"/>
  <c r="AB54" i="2"/>
  <c r="AA54" i="2"/>
  <c r="Y54" i="2"/>
  <c r="W54" i="2"/>
  <c r="U54" i="2"/>
  <c r="T54" i="2"/>
  <c r="S54" i="2"/>
  <c r="R54" i="2"/>
  <c r="P54" i="2"/>
  <c r="N54" i="2"/>
  <c r="M54" i="2"/>
  <c r="K54" i="2"/>
  <c r="I54" i="2"/>
  <c r="G54" i="2"/>
  <c r="F54" i="2"/>
  <c r="E54" i="2"/>
  <c r="D54" i="2"/>
  <c r="B54" i="2"/>
  <c r="AO53" i="2"/>
  <c r="AM53" i="2"/>
  <c r="AK53" i="2"/>
  <c r="AI53" i="2"/>
  <c r="AH53" i="2"/>
  <c r="AF53" i="2"/>
  <c r="AD53" i="2"/>
  <c r="AB53" i="2"/>
  <c r="AA53" i="2"/>
  <c r="Y53" i="2"/>
  <c r="W53" i="2"/>
  <c r="U53" i="2"/>
  <c r="T53" i="2"/>
  <c r="S53" i="2"/>
  <c r="R53" i="2"/>
  <c r="P53" i="2"/>
  <c r="N53" i="2"/>
  <c r="M53" i="2"/>
  <c r="L53" i="2"/>
  <c r="K53" i="2"/>
  <c r="I53" i="2"/>
  <c r="G53" i="2"/>
  <c r="F53" i="2"/>
  <c r="D53" i="2"/>
  <c r="B53" i="2"/>
  <c r="H52" i="2"/>
  <c r="O52" i="2" s="1"/>
  <c r="AL51" i="2"/>
  <c r="AE51" i="2"/>
  <c r="X51" i="2"/>
  <c r="Q51" i="2"/>
  <c r="L51" i="2"/>
  <c r="J51" i="2"/>
  <c r="E51" i="2"/>
  <c r="C51" i="2"/>
  <c r="AO18" i="2"/>
  <c r="AN18" i="2"/>
  <c r="AM18" i="2"/>
  <c r="AK18" i="2"/>
  <c r="AI18" i="2"/>
  <c r="AH18" i="2"/>
  <c r="AG18" i="2"/>
  <c r="AF18" i="2"/>
  <c r="AD18" i="2"/>
  <c r="AB18" i="2"/>
  <c r="AA18" i="2"/>
  <c r="Z18" i="2"/>
  <c r="Y18" i="2"/>
  <c r="W18" i="2"/>
  <c r="U18" i="2"/>
  <c r="T18" i="2"/>
  <c r="S18" i="2"/>
  <c r="R18" i="2"/>
  <c r="P18" i="2"/>
  <c r="N18" i="2"/>
  <c r="M18" i="2"/>
  <c r="L18" i="2"/>
  <c r="K18" i="2"/>
  <c r="I18" i="2"/>
  <c r="G18" i="2"/>
  <c r="F18" i="2"/>
  <c r="E18" i="2"/>
  <c r="D18" i="2"/>
  <c r="B18" i="2"/>
  <c r="AO17" i="2"/>
  <c r="AM17" i="2"/>
  <c r="AK17" i="2"/>
  <c r="AI17" i="2"/>
  <c r="AH17" i="2"/>
  <c r="AG17" i="2"/>
  <c r="AF17" i="2"/>
  <c r="AD17" i="2"/>
  <c r="AB17" i="2"/>
  <c r="AA17" i="2"/>
  <c r="Y17" i="2"/>
  <c r="W17" i="2"/>
  <c r="U17" i="2"/>
  <c r="T17" i="2"/>
  <c r="S17" i="2"/>
  <c r="R17" i="2"/>
  <c r="P17" i="2"/>
  <c r="N17" i="2"/>
  <c r="M17" i="2"/>
  <c r="L17" i="2"/>
  <c r="K17" i="2"/>
  <c r="I17" i="2"/>
  <c r="G17" i="2"/>
  <c r="F17" i="2"/>
  <c r="E17" i="2"/>
  <c r="D17" i="2"/>
  <c r="B17" i="2"/>
  <c r="AO16" i="2"/>
  <c r="AM16" i="2"/>
  <c r="AK16" i="2"/>
  <c r="AI16" i="2"/>
  <c r="AH16" i="2"/>
  <c r="AF16" i="2"/>
  <c r="AD16" i="2"/>
  <c r="AB16" i="2"/>
  <c r="AA16" i="2"/>
  <c r="Y16" i="2"/>
  <c r="W16" i="2"/>
  <c r="U16" i="2"/>
  <c r="T16" i="2"/>
  <c r="S16" i="2"/>
  <c r="R16" i="2"/>
  <c r="P16" i="2"/>
  <c r="N16" i="2"/>
  <c r="M16" i="2"/>
  <c r="L16" i="2"/>
  <c r="K16" i="2"/>
  <c r="I16" i="2"/>
  <c r="G16" i="2"/>
  <c r="F16" i="2"/>
  <c r="E16" i="2"/>
  <c r="D16" i="2"/>
  <c r="B16" i="2"/>
  <c r="AO15" i="2"/>
  <c r="AM15" i="2"/>
  <c r="AK15" i="2"/>
  <c r="AI15" i="2"/>
  <c r="AH15" i="2"/>
  <c r="AF15" i="2"/>
  <c r="AD15" i="2"/>
  <c r="AB15" i="2"/>
  <c r="AA15" i="2"/>
  <c r="Z15" i="2"/>
  <c r="Y15" i="2"/>
  <c r="W15" i="2"/>
  <c r="U15" i="2"/>
  <c r="T15" i="2"/>
  <c r="S15" i="2"/>
  <c r="R15" i="2"/>
  <c r="P15" i="2"/>
  <c r="N15" i="2"/>
  <c r="M15" i="2"/>
  <c r="L15" i="2"/>
  <c r="K15" i="2"/>
  <c r="I15" i="2"/>
  <c r="G15" i="2"/>
  <c r="F15" i="2"/>
  <c r="E15" i="2"/>
  <c r="D15" i="2"/>
  <c r="B15" i="2"/>
  <c r="AO14" i="2"/>
  <c r="AN14" i="2"/>
  <c r="AM14" i="2"/>
  <c r="AK14" i="2"/>
  <c r="AI14" i="2"/>
  <c r="AH14" i="2"/>
  <c r="AF14" i="2"/>
  <c r="AD14" i="2"/>
  <c r="AB14" i="2"/>
  <c r="AA14" i="2"/>
  <c r="Y14" i="2"/>
  <c r="W14" i="2"/>
  <c r="U14" i="2"/>
  <c r="T14" i="2"/>
  <c r="S14" i="2"/>
  <c r="R14" i="2"/>
  <c r="P14" i="2"/>
  <c r="N14" i="2"/>
  <c r="M14" i="2"/>
  <c r="L14" i="2"/>
  <c r="K14" i="2"/>
  <c r="I14" i="2"/>
  <c r="G14" i="2"/>
  <c r="F14" i="2"/>
  <c r="E14" i="2"/>
  <c r="D14" i="2"/>
  <c r="B14" i="2"/>
  <c r="AO13" i="2"/>
  <c r="AN13" i="2"/>
  <c r="AM13" i="2"/>
  <c r="AK13" i="2"/>
  <c r="AI13" i="2"/>
  <c r="AH13" i="2"/>
  <c r="AF13" i="2"/>
  <c r="AD13" i="2"/>
  <c r="AB13" i="2"/>
  <c r="AA13" i="2"/>
  <c r="Y13" i="2"/>
  <c r="W13" i="2"/>
  <c r="U13" i="2"/>
  <c r="T13" i="2"/>
  <c r="S13" i="2"/>
  <c r="R13" i="2"/>
  <c r="P13" i="2"/>
  <c r="N13" i="2"/>
  <c r="M13" i="2"/>
  <c r="L13" i="2"/>
  <c r="K13" i="2"/>
  <c r="I13" i="2"/>
  <c r="G13" i="2"/>
  <c r="F13" i="2"/>
  <c r="E13" i="2"/>
  <c r="D13" i="2"/>
  <c r="B13" i="2"/>
  <c r="AO12" i="2"/>
  <c r="AN12" i="2"/>
  <c r="AM12" i="2"/>
  <c r="AK12" i="2"/>
  <c r="AI12" i="2"/>
  <c r="AH12" i="2"/>
  <c r="AF12" i="2"/>
  <c r="AD12" i="2"/>
  <c r="AB12" i="2"/>
  <c r="AA12" i="2"/>
  <c r="Y12" i="2"/>
  <c r="W12" i="2"/>
  <c r="U12" i="2"/>
  <c r="T12" i="2"/>
  <c r="S12" i="2"/>
  <c r="R12" i="2"/>
  <c r="P12" i="2"/>
  <c r="N12" i="2"/>
  <c r="M12" i="2"/>
  <c r="L12" i="2"/>
  <c r="K12" i="2"/>
  <c r="I12" i="2"/>
  <c r="G12" i="2"/>
  <c r="F12" i="2"/>
  <c r="D12" i="2"/>
  <c r="B12" i="2"/>
  <c r="AO11" i="2"/>
  <c r="AM11" i="2"/>
  <c r="AK11" i="2"/>
  <c r="AI11" i="2"/>
  <c r="AH11" i="2"/>
  <c r="AF11" i="2"/>
  <c r="AD11" i="2"/>
  <c r="AB11" i="2"/>
  <c r="AA11" i="2"/>
  <c r="Y11" i="2"/>
  <c r="W11" i="2"/>
  <c r="U11" i="2"/>
  <c r="T11" i="2"/>
  <c r="S11" i="2"/>
  <c r="R11" i="2"/>
  <c r="P11" i="2"/>
  <c r="N11" i="2"/>
  <c r="M11" i="2"/>
  <c r="L11" i="2"/>
  <c r="K11" i="2"/>
  <c r="I11" i="2"/>
  <c r="G11" i="2"/>
  <c r="F11" i="2"/>
  <c r="D11" i="2"/>
  <c r="B11" i="2"/>
  <c r="AO10" i="2"/>
  <c r="AM10" i="2"/>
  <c r="AK10" i="2"/>
  <c r="AI10" i="2"/>
  <c r="AH10" i="2"/>
  <c r="AF10" i="2"/>
  <c r="AD10" i="2"/>
  <c r="AB10" i="2"/>
  <c r="AA10" i="2"/>
  <c r="Y10" i="2"/>
  <c r="W10" i="2"/>
  <c r="U10" i="2"/>
  <c r="T10" i="2"/>
  <c r="S10" i="2"/>
  <c r="R10" i="2"/>
  <c r="P10" i="2"/>
  <c r="N10" i="2"/>
  <c r="M10" i="2"/>
  <c r="L10" i="2"/>
  <c r="K10" i="2"/>
  <c r="I10" i="2"/>
  <c r="G10" i="2"/>
  <c r="F10" i="2"/>
  <c r="D10" i="2"/>
  <c r="B10" i="2"/>
  <c r="AO9" i="2"/>
  <c r="AN9" i="2"/>
  <c r="AM9" i="2"/>
  <c r="AK9" i="2"/>
  <c r="AI9" i="2"/>
  <c r="AH9" i="2"/>
  <c r="AG9" i="2"/>
  <c r="AF9" i="2"/>
  <c r="AD9" i="2"/>
  <c r="AB9" i="2"/>
  <c r="AA9" i="2"/>
  <c r="Y9" i="2"/>
  <c r="W9" i="2"/>
  <c r="U9" i="2"/>
  <c r="T9" i="2"/>
  <c r="S9" i="2"/>
  <c r="R9" i="2"/>
  <c r="P9" i="2"/>
  <c r="N9" i="2"/>
  <c r="M9" i="2"/>
  <c r="K9" i="2"/>
  <c r="I9" i="2"/>
  <c r="G9" i="2"/>
  <c r="F9" i="2"/>
  <c r="E9" i="2"/>
  <c r="D9" i="2"/>
  <c r="B9" i="2"/>
  <c r="AO8" i="2"/>
  <c r="AN8" i="2"/>
  <c r="AM8" i="2"/>
  <c r="AK8" i="2"/>
  <c r="AI8" i="2"/>
  <c r="AH8" i="2"/>
  <c r="AF8" i="2"/>
  <c r="AD8" i="2"/>
  <c r="AB8" i="2"/>
  <c r="AA8" i="2"/>
  <c r="Y8" i="2"/>
  <c r="W8" i="2"/>
  <c r="U8" i="2"/>
  <c r="T8" i="2"/>
  <c r="R8" i="2"/>
  <c r="P8" i="2"/>
  <c r="N8" i="2"/>
  <c r="M8" i="2"/>
  <c r="L8" i="2"/>
  <c r="K8" i="2"/>
  <c r="I8" i="2"/>
  <c r="G8" i="2"/>
  <c r="F8" i="2"/>
  <c r="E8" i="2"/>
  <c r="D8" i="2"/>
  <c r="B8" i="2"/>
  <c r="AO7" i="2"/>
  <c r="AN7" i="2"/>
  <c r="AM7" i="2"/>
  <c r="AK7" i="2"/>
  <c r="AI7" i="2"/>
  <c r="AH7" i="2"/>
  <c r="AF7" i="2"/>
  <c r="AD7" i="2"/>
  <c r="AB7" i="2"/>
  <c r="AA7" i="2"/>
  <c r="Y7" i="2"/>
  <c r="W7" i="2"/>
  <c r="U7" i="2"/>
  <c r="T7" i="2"/>
  <c r="S7" i="2"/>
  <c r="R7" i="2"/>
  <c r="P7" i="2"/>
  <c r="N7" i="2"/>
  <c r="M7" i="2"/>
  <c r="K7" i="2"/>
  <c r="I7" i="2"/>
  <c r="G7" i="2"/>
  <c r="F7" i="2"/>
  <c r="D7" i="2"/>
  <c r="B7" i="2"/>
  <c r="H6" i="2"/>
  <c r="L5" i="2" s="1"/>
  <c r="AL5" i="2"/>
  <c r="AE5" i="2"/>
  <c r="X5" i="2"/>
  <c r="Q5" i="2"/>
  <c r="J5" i="2"/>
  <c r="E5" i="2"/>
  <c r="C5" i="2"/>
  <c r="AO42" i="2"/>
  <c r="AN42" i="2"/>
  <c r="AM42" i="2"/>
  <c r="AK42" i="2"/>
  <c r="AI42" i="2"/>
  <c r="AH42" i="2"/>
  <c r="AG42" i="2"/>
  <c r="AF42" i="2"/>
  <c r="AD42" i="2"/>
  <c r="AB42" i="2"/>
  <c r="AA42" i="2"/>
  <c r="Z42" i="2"/>
  <c r="Y42" i="2"/>
  <c r="W42" i="2"/>
  <c r="U42" i="2"/>
  <c r="T42" i="2"/>
  <c r="S42" i="2"/>
  <c r="R42" i="2"/>
  <c r="P42" i="2"/>
  <c r="N42" i="2"/>
  <c r="M42" i="2"/>
  <c r="L42" i="2"/>
  <c r="K42" i="2"/>
  <c r="I42" i="2"/>
  <c r="G42" i="2"/>
  <c r="F42" i="2"/>
  <c r="E42" i="2"/>
  <c r="D42" i="2"/>
  <c r="B42" i="2"/>
  <c r="AO41" i="2"/>
  <c r="AM41" i="2"/>
  <c r="AK41" i="2"/>
  <c r="AI41" i="2"/>
  <c r="AH41" i="2"/>
  <c r="AG41" i="2"/>
  <c r="AF41" i="2"/>
  <c r="AD41" i="2"/>
  <c r="AB41" i="2"/>
  <c r="AA41" i="2"/>
  <c r="Y41" i="2"/>
  <c r="W41" i="2"/>
  <c r="U41" i="2"/>
  <c r="T41" i="2"/>
  <c r="S41" i="2"/>
  <c r="R41" i="2"/>
  <c r="P41" i="2"/>
  <c r="N41" i="2"/>
  <c r="M41" i="2"/>
  <c r="L41" i="2"/>
  <c r="K41" i="2"/>
  <c r="I41" i="2"/>
  <c r="G41" i="2"/>
  <c r="F41" i="2"/>
  <c r="E41" i="2"/>
  <c r="D41" i="2"/>
  <c r="B41" i="2"/>
  <c r="AO40" i="2"/>
  <c r="AM40" i="2"/>
  <c r="AK40" i="2"/>
  <c r="AI40" i="2"/>
  <c r="AH40" i="2"/>
  <c r="AG40" i="2"/>
  <c r="AF40" i="2"/>
  <c r="AD40" i="2"/>
  <c r="AB40" i="2"/>
  <c r="AA40" i="2"/>
  <c r="Y40" i="2"/>
  <c r="W40" i="2"/>
  <c r="U40" i="2"/>
  <c r="T40" i="2"/>
  <c r="S40" i="2"/>
  <c r="R40" i="2"/>
  <c r="P40" i="2"/>
  <c r="N40" i="2"/>
  <c r="M40" i="2"/>
  <c r="L40" i="2"/>
  <c r="K40" i="2"/>
  <c r="I40" i="2"/>
  <c r="G40" i="2"/>
  <c r="F40" i="2"/>
  <c r="E40" i="2"/>
  <c r="D40" i="2"/>
  <c r="B40" i="2"/>
  <c r="AO39" i="2"/>
  <c r="AM39" i="2"/>
  <c r="AK39" i="2"/>
  <c r="AI39" i="2"/>
  <c r="AH39" i="2"/>
  <c r="AF39" i="2"/>
  <c r="AD39" i="2"/>
  <c r="AB39" i="2"/>
  <c r="AA39" i="2"/>
  <c r="Y39" i="2"/>
  <c r="W39" i="2"/>
  <c r="U39" i="2"/>
  <c r="T39" i="2"/>
  <c r="S39" i="2"/>
  <c r="R39" i="2"/>
  <c r="P39" i="2"/>
  <c r="N39" i="2"/>
  <c r="M39" i="2"/>
  <c r="L39" i="2"/>
  <c r="K39" i="2"/>
  <c r="I39" i="2"/>
  <c r="G39" i="2"/>
  <c r="F39" i="2"/>
  <c r="E39" i="2"/>
  <c r="D39" i="2"/>
  <c r="B39" i="2"/>
  <c r="AO38" i="2"/>
  <c r="AN38" i="2"/>
  <c r="AM38" i="2"/>
  <c r="AK38" i="2"/>
  <c r="AI38" i="2"/>
  <c r="AH38" i="2"/>
  <c r="AF38" i="2"/>
  <c r="AD38" i="2"/>
  <c r="AB38" i="2"/>
  <c r="AA38" i="2"/>
  <c r="Z38" i="2"/>
  <c r="Y38" i="2"/>
  <c r="W38" i="2"/>
  <c r="U38" i="2"/>
  <c r="T38" i="2"/>
  <c r="S38" i="2"/>
  <c r="R38" i="2"/>
  <c r="P38" i="2"/>
  <c r="N38" i="2"/>
  <c r="M38" i="2"/>
  <c r="L38" i="2"/>
  <c r="K38" i="2"/>
  <c r="I38" i="2"/>
  <c r="G38" i="2"/>
  <c r="F38" i="2"/>
  <c r="E38" i="2"/>
  <c r="D38" i="2"/>
  <c r="B38" i="2"/>
  <c r="AO37" i="2"/>
  <c r="AN37" i="2"/>
  <c r="AM37" i="2"/>
  <c r="AK37" i="2"/>
  <c r="AI37" i="2"/>
  <c r="AH37" i="2"/>
  <c r="AF37" i="2"/>
  <c r="AD37" i="2"/>
  <c r="AB37" i="2"/>
  <c r="AA37" i="2"/>
  <c r="Y37" i="2"/>
  <c r="W37" i="2"/>
  <c r="U37" i="2"/>
  <c r="T37" i="2"/>
  <c r="S37" i="2"/>
  <c r="R37" i="2"/>
  <c r="P37" i="2"/>
  <c r="N37" i="2"/>
  <c r="M37" i="2"/>
  <c r="L37" i="2"/>
  <c r="K37" i="2"/>
  <c r="I37" i="2"/>
  <c r="G37" i="2"/>
  <c r="F37" i="2"/>
  <c r="E37" i="2"/>
  <c r="D37" i="2"/>
  <c r="B37" i="2"/>
  <c r="AO36" i="2"/>
  <c r="AN36" i="2"/>
  <c r="AM36" i="2"/>
  <c r="AK36" i="2"/>
  <c r="AI36" i="2"/>
  <c r="AH36" i="2"/>
  <c r="AF36" i="2"/>
  <c r="AD36" i="2"/>
  <c r="AB36" i="2"/>
  <c r="AA36" i="2"/>
  <c r="Y36" i="2"/>
  <c r="W36" i="2"/>
  <c r="U36" i="2"/>
  <c r="T36" i="2"/>
  <c r="S36" i="2"/>
  <c r="R36" i="2"/>
  <c r="P36" i="2"/>
  <c r="N36" i="2"/>
  <c r="M36" i="2"/>
  <c r="L36" i="2"/>
  <c r="K36" i="2"/>
  <c r="I36" i="2"/>
  <c r="G36" i="2"/>
  <c r="F36" i="2"/>
  <c r="E36" i="2"/>
  <c r="D36" i="2"/>
  <c r="B36" i="2"/>
  <c r="AO35" i="2"/>
  <c r="AM35" i="2"/>
  <c r="AK35" i="2"/>
  <c r="AI35" i="2"/>
  <c r="AH35" i="2"/>
  <c r="AF35" i="2"/>
  <c r="AD35" i="2"/>
  <c r="AB35" i="2"/>
  <c r="AA35" i="2"/>
  <c r="Y35" i="2"/>
  <c r="W35" i="2"/>
  <c r="U35" i="2"/>
  <c r="T35" i="2"/>
  <c r="S35" i="2"/>
  <c r="R35" i="2"/>
  <c r="P35" i="2"/>
  <c r="N35" i="2"/>
  <c r="M35" i="2"/>
  <c r="L35" i="2"/>
  <c r="K35" i="2"/>
  <c r="I35" i="2"/>
  <c r="G35" i="2"/>
  <c r="F35" i="2"/>
  <c r="E35" i="2"/>
  <c r="D35" i="2"/>
  <c r="B35" i="2"/>
  <c r="AO34" i="2"/>
  <c r="AM34" i="2"/>
  <c r="AK34" i="2"/>
  <c r="AI34" i="2"/>
  <c r="AH34" i="2"/>
  <c r="AF34" i="2"/>
  <c r="AD34" i="2"/>
  <c r="AB34" i="2"/>
  <c r="AA34" i="2"/>
  <c r="Y34" i="2"/>
  <c r="W34" i="2"/>
  <c r="U34" i="2"/>
  <c r="T34" i="2"/>
  <c r="S34" i="2"/>
  <c r="R34" i="2"/>
  <c r="P34" i="2"/>
  <c r="N34" i="2"/>
  <c r="M34" i="2"/>
  <c r="K34" i="2"/>
  <c r="I34" i="2"/>
  <c r="G34" i="2"/>
  <c r="F34" i="2"/>
  <c r="D34" i="2"/>
  <c r="B34" i="2"/>
  <c r="AO33" i="2"/>
  <c r="AN33" i="2"/>
  <c r="AM33" i="2"/>
  <c r="AK33" i="2"/>
  <c r="AI33" i="2"/>
  <c r="AH33" i="2"/>
  <c r="AF33" i="2"/>
  <c r="AD33" i="2"/>
  <c r="AB33" i="2"/>
  <c r="AA33" i="2"/>
  <c r="Z33" i="2"/>
  <c r="Y33" i="2"/>
  <c r="W33" i="2"/>
  <c r="U33" i="2"/>
  <c r="T33" i="2"/>
  <c r="S33" i="2"/>
  <c r="R33" i="2"/>
  <c r="P33" i="2"/>
  <c r="N33" i="2"/>
  <c r="M33" i="2"/>
  <c r="K33" i="2"/>
  <c r="I33" i="2"/>
  <c r="G33" i="2"/>
  <c r="F33" i="2"/>
  <c r="E33" i="2"/>
  <c r="D33" i="2"/>
  <c r="B33" i="2"/>
  <c r="AO32" i="2"/>
  <c r="AN32" i="2"/>
  <c r="AM32" i="2"/>
  <c r="AK32" i="2"/>
  <c r="AI32" i="2"/>
  <c r="AH32" i="2"/>
  <c r="AF32" i="2"/>
  <c r="AD32" i="2"/>
  <c r="AB32" i="2"/>
  <c r="AA32" i="2"/>
  <c r="Y32" i="2"/>
  <c r="W32" i="2"/>
  <c r="U32" i="2"/>
  <c r="T32" i="2"/>
  <c r="S32" i="2"/>
  <c r="R32" i="2"/>
  <c r="P32" i="2"/>
  <c r="N32" i="2"/>
  <c r="M32" i="2"/>
  <c r="K32" i="2"/>
  <c r="I32" i="2"/>
  <c r="G32" i="2"/>
  <c r="F32" i="2"/>
  <c r="E32" i="2"/>
  <c r="D32" i="2"/>
  <c r="B32" i="2"/>
  <c r="AO31" i="2"/>
  <c r="AN31" i="2"/>
  <c r="AM31" i="2"/>
  <c r="AK31" i="2"/>
  <c r="AI31" i="2"/>
  <c r="AH31" i="2"/>
  <c r="AF31" i="2"/>
  <c r="AD31" i="2"/>
  <c r="AB31" i="2"/>
  <c r="AA31" i="2"/>
  <c r="Y31" i="2"/>
  <c r="W31" i="2"/>
  <c r="U31" i="2"/>
  <c r="T31" i="2"/>
  <c r="S31" i="2"/>
  <c r="R31" i="2"/>
  <c r="P31" i="2"/>
  <c r="N31" i="2"/>
  <c r="M31" i="2"/>
  <c r="K31" i="2"/>
  <c r="I31" i="2"/>
  <c r="G31" i="2"/>
  <c r="F31" i="2"/>
  <c r="D31" i="2"/>
  <c r="B31" i="2"/>
  <c r="H30" i="2"/>
  <c r="L29" i="2" s="1"/>
  <c r="AL29" i="2"/>
  <c r="AE29" i="2"/>
  <c r="X29" i="2"/>
  <c r="Q29" i="2"/>
  <c r="J29" i="2"/>
  <c r="E29" i="2"/>
  <c r="C29" i="2"/>
  <c r="V52" i="2" l="1"/>
  <c r="S51" i="2"/>
  <c r="O6" i="2"/>
  <c r="O30" i="2"/>
  <c r="Z51" i="2" l="1"/>
  <c r="AC52" i="2"/>
  <c r="V6" i="2"/>
  <c r="S5" i="2"/>
  <c r="V30" i="2"/>
  <c r="S29" i="2"/>
  <c r="AJ52" i="2" l="1"/>
  <c r="AN51" i="2" s="1"/>
  <c r="AG51" i="2"/>
  <c r="AC6" i="2"/>
  <c r="Z5" i="2"/>
  <c r="AC30" i="2"/>
  <c r="Z29" i="2"/>
  <c r="AJ6" i="2" l="1"/>
  <c r="AN5" i="2" s="1"/>
  <c r="AG5" i="2"/>
  <c r="AJ30" i="2"/>
  <c r="AN29" i="2" s="1"/>
  <c r="AG29" i="2"/>
  <c r="S8" i="2" l="1"/>
  <c r="AN53" i="2" l="1"/>
  <c r="AN54" i="2"/>
  <c r="Z53" i="2"/>
  <c r="E10" i="2"/>
  <c r="Z61" i="2"/>
  <c r="Z7" i="2"/>
  <c r="AN63" i="2"/>
  <c r="E55" i="2"/>
  <c r="AG59" i="2"/>
  <c r="AG60" i="2"/>
  <c r="AG54" i="2"/>
  <c r="L54" i="2"/>
  <c r="E53" i="2"/>
  <c r="AG62" i="2"/>
  <c r="AG56" i="2"/>
  <c r="AN58" i="2"/>
  <c r="Z59" i="2"/>
  <c r="AG63" i="2"/>
  <c r="Z62" i="2"/>
  <c r="AG55" i="2"/>
  <c r="AG61" i="2"/>
  <c r="Z57" i="2"/>
  <c r="Z58" i="2"/>
  <c r="Z56" i="2"/>
  <c r="Z63" i="2" l="1"/>
  <c r="AG53" i="2"/>
  <c r="AN39" i="2"/>
  <c r="AN15" i="2"/>
  <c r="AN10" i="2"/>
  <c r="AN34" i="2"/>
  <c r="AN40" i="2"/>
  <c r="AN16" i="2"/>
  <c r="AG14" i="2"/>
  <c r="AG38" i="2"/>
  <c r="Z34" i="2"/>
  <c r="Z8" i="2"/>
  <c r="AG15" i="2"/>
  <c r="AG39" i="2"/>
  <c r="AG16" i="2"/>
  <c r="E34" i="2"/>
  <c r="L31" i="2"/>
  <c r="Z14" i="2"/>
  <c r="AG31" i="2"/>
  <c r="Z41" i="2"/>
  <c r="Z40" i="2"/>
  <c r="Z13" i="2"/>
  <c r="L9" i="2"/>
  <c r="AG33" i="2"/>
  <c r="AG34" i="2"/>
  <c r="AG10" i="2"/>
  <c r="Z36" i="2"/>
  <c r="Z10" i="2"/>
  <c r="AG37" i="2"/>
  <c r="AG13" i="2"/>
  <c r="AG36" i="2"/>
  <c r="AG12" i="2"/>
  <c r="AG8" i="2"/>
  <c r="L34" i="2"/>
  <c r="Z39" i="2"/>
  <c r="Z12" i="2"/>
  <c r="AN11" i="2"/>
  <c r="AN35" i="2"/>
  <c r="Z35" i="2"/>
  <c r="Z9" i="2"/>
  <c r="Z37" i="2"/>
  <c r="Z11" i="2"/>
  <c r="E31" i="2"/>
  <c r="E7" i="2"/>
  <c r="E11" i="2"/>
  <c r="L33" i="2"/>
  <c r="AG35" i="2"/>
  <c r="AG11" i="2"/>
  <c r="L32" i="2"/>
  <c r="E12" i="2"/>
  <c r="AN41" i="2"/>
  <c r="AN17" i="2"/>
  <c r="Z31" i="2"/>
  <c r="L7" i="2"/>
  <c r="AG57" i="2"/>
  <c r="Z54" i="2"/>
  <c r="Z16" i="2" l="1"/>
  <c r="Z32" i="2"/>
  <c r="AG7" i="2"/>
  <c r="Z17" i="2"/>
  <c r="AG32" i="2"/>
</calcChain>
</file>

<file path=xl/sharedStrings.xml><?xml version="1.0" encoding="utf-8"?>
<sst xmlns="http://schemas.openxmlformats.org/spreadsheetml/2006/main" count="1757" uniqueCount="179">
  <si>
    <t>Fecha</t>
  </si>
  <si>
    <t>26/12/2024 8:59:14</t>
  </si>
  <si>
    <t>COD_ART</t>
  </si>
  <si>
    <t>NOM_ART</t>
  </si>
  <si>
    <t>COD_GRU</t>
  </si>
  <si>
    <t>Cj/H</t>
  </si>
  <si>
    <t>Disponible</t>
  </si>
  <si>
    <t>Calidad</t>
  </si>
  <si>
    <t>Stock Externo</t>
  </si>
  <si>
    <t>Pedido</t>
  </si>
  <si>
    <t>1ª OF</t>
  </si>
  <si>
    <t>OF</t>
  </si>
  <si>
    <t>Cob-15</t>
  </si>
  <si>
    <t>Vta -15</t>
  </si>
  <si>
    <t>M_Vta -15</t>
  </si>
  <si>
    <t>Vta -60</t>
  </si>
  <si>
    <t>M_Vta-60</t>
  </si>
  <si>
    <t>Vta -15 AA</t>
  </si>
  <si>
    <t>M_Vta -15 AA</t>
  </si>
  <si>
    <t>Vta +15 AA</t>
  </si>
  <si>
    <t>M_Vta +15 AA</t>
  </si>
  <si>
    <t>% Vta-15/ AA</t>
  </si>
  <si>
    <t>% Vta-15/ +15 AA</t>
  </si>
  <si>
    <t>244719</t>
  </si>
  <si>
    <t>PANECILLO CON QUINOA (3%) 110 g</t>
  </si>
  <si>
    <t>MEC</t>
  </si>
  <si>
    <t>(en blanco)</t>
  </si>
  <si>
    <t>274756</t>
  </si>
  <si>
    <t>PAN PEPITO</t>
  </si>
  <si>
    <t>274757</t>
  </si>
  <si>
    <t>PAN VIENA ANDALUZA INTEGRAL DE TRIGO 10%</t>
  </si>
  <si>
    <t>400121</t>
  </si>
  <si>
    <t>Miniatura</t>
  </si>
  <si>
    <t>400221</t>
  </si>
  <si>
    <t>Pepito</t>
  </si>
  <si>
    <t>400231</t>
  </si>
  <si>
    <t>400233</t>
  </si>
  <si>
    <t>401111</t>
  </si>
  <si>
    <t>Bocata</t>
  </si>
  <si>
    <t>401113</t>
  </si>
  <si>
    <t>401301</t>
  </si>
  <si>
    <t>Baguette Plus</t>
  </si>
  <si>
    <t>401421</t>
  </si>
  <si>
    <t>Barra Castellana</t>
  </si>
  <si>
    <t>401423</t>
  </si>
  <si>
    <t>401621</t>
  </si>
  <si>
    <t>Media Baguette</t>
  </si>
  <si>
    <t>401881</t>
  </si>
  <si>
    <t>Bollo</t>
  </si>
  <si>
    <t>402011</t>
  </si>
  <si>
    <t>Viena Mondat 145 gr</t>
  </si>
  <si>
    <t>402801</t>
  </si>
  <si>
    <t>Viena</t>
  </si>
  <si>
    <t>403321</t>
  </si>
  <si>
    <t>Barra de Viena</t>
  </si>
  <si>
    <t>403341</t>
  </si>
  <si>
    <t>403801</t>
  </si>
  <si>
    <t>Mini Viena Andaluza</t>
  </si>
  <si>
    <t>404903</t>
  </si>
  <si>
    <t>Viena 170g</t>
  </si>
  <si>
    <t>405121</t>
  </si>
  <si>
    <t>Miniatura con Salvado</t>
  </si>
  <si>
    <t>405621</t>
  </si>
  <si>
    <t>Media Baguette con Salvado</t>
  </si>
  <si>
    <t>406002</t>
  </si>
  <si>
    <t>Panecito Integral 100% Ecológico Easy</t>
  </si>
  <si>
    <t>406301</t>
  </si>
  <si>
    <t>Viena Mondat con Salvado 145 gr</t>
  </si>
  <si>
    <t>406401</t>
  </si>
  <si>
    <t>Viena con Salvado Pequeña</t>
  </si>
  <si>
    <t>406501</t>
  </si>
  <si>
    <t>Bollo 100 % Integral</t>
  </si>
  <si>
    <t>407401</t>
  </si>
  <si>
    <t>Bollo Rústico Semillado</t>
  </si>
  <si>
    <t>VIME</t>
  </si>
  <si>
    <t>407411</t>
  </si>
  <si>
    <t>411001</t>
  </si>
  <si>
    <t>Chapata Mini</t>
  </si>
  <si>
    <t>421702</t>
  </si>
  <si>
    <t>Barra de Viena Ecológica Easy</t>
  </si>
  <si>
    <t>421802</t>
  </si>
  <si>
    <t>Bollo Ecológico Easy</t>
  </si>
  <si>
    <t>422002</t>
  </si>
  <si>
    <t>Barra de Viena 15%  Integral  Ecológico Easy</t>
  </si>
  <si>
    <t>423111</t>
  </si>
  <si>
    <t>Panecillo con Cereales y Semillas</t>
  </si>
  <si>
    <t>423301</t>
  </si>
  <si>
    <t>Mollete Pack 4 UDS</t>
  </si>
  <si>
    <t>423321</t>
  </si>
  <si>
    <t>Mollete</t>
  </si>
  <si>
    <t>425351</t>
  </si>
  <si>
    <t>Payesito Mondat</t>
  </si>
  <si>
    <t>430101</t>
  </si>
  <si>
    <t>Pan Bocadillo Sin Sal Añadida Easy</t>
  </si>
  <si>
    <t>430301</t>
  </si>
  <si>
    <t>Panecillo Semillas Easy</t>
  </si>
  <si>
    <t>430401</t>
  </si>
  <si>
    <t>Mini Panecillo Easy</t>
  </si>
  <si>
    <t>430621</t>
  </si>
  <si>
    <t>Pepito Easy</t>
  </si>
  <si>
    <t>430702</t>
  </si>
  <si>
    <t>Panecito Ecológico Easy</t>
  </si>
  <si>
    <t>430731</t>
  </si>
  <si>
    <t>Panecito Easy</t>
  </si>
  <si>
    <t>431610</t>
  </si>
  <si>
    <t>Bollito 100% Integral Easy Pack 8 unidades</t>
  </si>
  <si>
    <t>432111</t>
  </si>
  <si>
    <t>Pepito Sin Sal Añadida Easy</t>
  </si>
  <si>
    <t>432211</t>
  </si>
  <si>
    <t>Pepito con Salvado Easy</t>
  </si>
  <si>
    <t>432311</t>
  </si>
  <si>
    <t>Pepito con Salvado Sin Sal Añadida Easy</t>
  </si>
  <si>
    <t>432421</t>
  </si>
  <si>
    <t>Bollo Easy</t>
  </si>
  <si>
    <t>432501</t>
  </si>
  <si>
    <t>Pan Bocadillo con Salvado Easy</t>
  </si>
  <si>
    <t>432821</t>
  </si>
  <si>
    <t>Pan Bocadillo Easy</t>
  </si>
  <si>
    <t>432911</t>
  </si>
  <si>
    <t>Panecito con Salvado Easy</t>
  </si>
  <si>
    <t>433701</t>
  </si>
  <si>
    <t>Bollito Easy Pack de 8 Uds</t>
  </si>
  <si>
    <t>434011</t>
  </si>
  <si>
    <t>Panecito Sin Sal Añadida Easy</t>
  </si>
  <si>
    <t>434111</t>
  </si>
  <si>
    <t>Panecito con Salvado Sin Sal Añadida Easy</t>
  </si>
  <si>
    <t>434201</t>
  </si>
  <si>
    <t>Viena Easy</t>
  </si>
  <si>
    <t>434721</t>
  </si>
  <si>
    <t>Bollito Easy</t>
  </si>
  <si>
    <t>435711</t>
  </si>
  <si>
    <t>Rombito Integral 100%</t>
  </si>
  <si>
    <t>436001</t>
  </si>
  <si>
    <t>Rombito Rústico</t>
  </si>
  <si>
    <t>436011</t>
  </si>
  <si>
    <t>436701</t>
  </si>
  <si>
    <t>Mollete Multicereal con Quinoa (3%)</t>
  </si>
  <si>
    <t>438801</t>
  </si>
  <si>
    <t>Panecillo con Semillas</t>
  </si>
  <si>
    <t>453211</t>
  </si>
  <si>
    <t>Panecillo 100% Integral</t>
  </si>
  <si>
    <t>453221</t>
  </si>
  <si>
    <t>453233</t>
  </si>
  <si>
    <t>453241</t>
  </si>
  <si>
    <t>453243</t>
  </si>
  <si>
    <t>453251</t>
  </si>
  <si>
    <t>454001</t>
  </si>
  <si>
    <t>5718540</t>
  </si>
  <si>
    <t>Panecillo con  Semillas</t>
  </si>
  <si>
    <t>5718619</t>
  </si>
  <si>
    <t>Pulguita</t>
  </si>
  <si>
    <t>5720811</t>
  </si>
  <si>
    <t>Baguetina Cereales</t>
  </si>
  <si>
    <t>604301</t>
  </si>
  <si>
    <t>Pepito Easy Pack 5 uds</t>
  </si>
  <si>
    <t>Total general</t>
  </si>
  <si>
    <t>27/12/2024 9:55:04</t>
  </si>
  <si>
    <t>423611</t>
  </si>
  <si>
    <t>Alcachofa Semillada con Sésamo 4,35%</t>
  </si>
  <si>
    <t>30/12/2024 14:53:00</t>
  </si>
  <si>
    <t>31/12/2024 9:39:51</t>
  </si>
  <si>
    <t>versión 1</t>
  </si>
  <si>
    <t>Mecatherm</t>
  </si>
  <si>
    <t>Palets</t>
  </si>
  <si>
    <t>Lunes</t>
  </si>
  <si>
    <t>H</t>
  </si>
  <si>
    <t>CJ</t>
  </si>
  <si>
    <t>Cob</t>
  </si>
  <si>
    <t>Línea</t>
  </si>
  <si>
    <t>Martes</t>
  </si>
  <si>
    <t>Cj</t>
  </si>
  <si>
    <t>Miercoles</t>
  </si>
  <si>
    <t>Jueves</t>
  </si>
  <si>
    <t>Viernes</t>
  </si>
  <si>
    <t>Sábado</t>
  </si>
  <si>
    <t>versión 2</t>
  </si>
  <si>
    <t>Actualizado 30-12-24</t>
  </si>
  <si>
    <t>Actualizado 31-12-24</t>
  </si>
  <si>
    <t>averia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</si>
</sst>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;@"/>
  </numFmts>
  <fonts count="13">
    <font>
      <sz val="11"/>
      <color theme="1"/>
      <name val="Calibri"/>
      <family val="2"/>
      <scheme val="minor"/>
    </font>
    <font>
      <sz val="18"/>
      <color rgb="FF0070C0"/>
      <name val="Franklin Gothic Demi Cond"/>
      <family val="2"/>
    </font>
    <font>
      <b/>
      <sz val="11"/>
      <color rgb="FF0070C0"/>
      <name val="Segoe UI"/>
      <family val="2"/>
    </font>
    <font>
      <b/>
      <sz val="10"/>
      <color rgb="FFC00000"/>
      <name val="Segoe UI"/>
      <family val="2"/>
    </font>
    <font>
      <sz val="10"/>
      <color rgb="FFC00000"/>
      <name val="Calibri"/>
      <family val="2"/>
      <scheme val="minor"/>
    </font>
    <font>
      <b/>
      <sz val="9"/>
      <color theme="1"/>
      <name val="Segoe UI"/>
      <family val="2"/>
    </font>
    <font>
      <sz val="11"/>
      <color theme="1"/>
      <name val="Segoe UI"/>
      <family val="2"/>
    </font>
    <font>
      <b/>
      <sz val="10"/>
      <name val="Segoe UI"/>
      <family val="2"/>
    </font>
    <font>
      <b/>
      <sz val="14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name val="Segoe UI"/>
      <family val="2"/>
    </font>
    <font>
      <sz val="9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FFFFB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shrinkToFit="1"/>
    </xf>
    <xf numFmtId="1" fontId="3" fillId="0" borderId="0" xfId="0" applyNumberFormat="1" applyFont="1" applyAlignment="1">
      <alignment shrinkToFit="1"/>
    </xf>
    <xf numFmtId="0" fontId="4" fillId="0" borderId="0" xfId="0" applyFont="1"/>
    <xf numFmtId="164" fontId="5" fillId="0" borderId="0" xfId="0" applyNumberFormat="1" applyFont="1" applyAlignment="1">
      <alignment shrinkToFit="1"/>
    </xf>
    <xf numFmtId="0" fontId="6" fillId="0" borderId="0" xfId="0" applyFont="1"/>
    <xf numFmtId="165" fontId="7" fillId="2" borderId="1" xfId="0" applyNumberFormat="1" applyFont="1" applyFill="1" applyBorder="1" applyProtection="1">
      <protection locked="0"/>
    </xf>
    <xf numFmtId="0" fontId="8" fillId="3" borderId="2" xfId="0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 vertical="center" shrinkToFit="1"/>
    </xf>
    <xf numFmtId="164" fontId="10" fillId="3" borderId="2" xfId="0" applyNumberFormat="1" applyFont="1" applyFill="1" applyBorder="1" applyAlignment="1">
      <alignment horizontal="center" vertical="center" shrinkToFit="1"/>
    </xf>
    <xf numFmtId="0" fontId="10" fillId="3" borderId="3" xfId="0" applyFont="1" applyFill="1" applyBorder="1" applyAlignment="1">
      <alignment horizontal="left" vertical="center" wrapText="1" shrinkToFit="1"/>
    </xf>
    <xf numFmtId="165" fontId="7" fillId="3" borderId="1" xfId="0" applyNumberFormat="1" applyFont="1" applyFill="1" applyBorder="1"/>
    <xf numFmtId="49" fontId="11" fillId="3" borderId="4" xfId="0" applyNumberFormat="1" applyFont="1" applyFill="1" applyBorder="1" applyAlignment="1" applyProtection="1">
      <alignment horizontal="right" vertical="center" shrinkToFit="1"/>
      <protection locked="0"/>
    </xf>
    <xf numFmtId="0" fontId="12" fillId="3" borderId="0" xfId="0" applyFont="1" applyFill="1" applyAlignment="1">
      <alignment horizontal="left" vertical="center" wrapText="1" shrinkToFit="1"/>
    </xf>
    <xf numFmtId="164" fontId="11" fillId="3" borderId="0" xfId="0" applyNumberFormat="1" applyFont="1" applyFill="1" applyAlignment="1" applyProtection="1">
      <alignment vertical="center" shrinkToFit="1"/>
      <protection locked="0"/>
    </xf>
    <xf numFmtId="3" fontId="11" fillId="3" borderId="0" xfId="0" applyNumberFormat="1" applyFont="1" applyFill="1" applyAlignment="1">
      <alignment vertical="center" shrinkToFit="1"/>
    </xf>
    <xf numFmtId="164" fontId="11" fillId="3" borderId="0" xfId="0" applyNumberFormat="1" applyFont="1" applyFill="1" applyAlignment="1">
      <alignment vertical="center" shrinkToFit="1"/>
    </xf>
    <xf numFmtId="164" fontId="10" fillId="3" borderId="0" xfId="0" applyNumberFormat="1" applyFont="1" applyFill="1" applyAlignment="1">
      <alignment horizontal="center" vertical="center" shrinkToFit="1"/>
    </xf>
    <xf numFmtId="165" fontId="11" fillId="3" borderId="5" xfId="0" applyNumberFormat="1" applyFont="1" applyFill="1" applyBorder="1" applyAlignment="1">
      <alignment vertical="center"/>
    </xf>
    <xf numFmtId="49" fontId="11" fillId="3" borderId="6" xfId="0" applyNumberFormat="1" applyFont="1" applyFill="1" applyBorder="1" applyAlignment="1" applyProtection="1">
      <alignment horizontal="right" vertical="center" shrinkToFit="1"/>
      <protection locked="0"/>
    </xf>
    <xf numFmtId="0" fontId="12" fillId="3" borderId="7" xfId="0" applyFont="1" applyFill="1" applyBorder="1" applyAlignment="1">
      <alignment horizontal="left" vertical="center" wrapText="1" shrinkToFit="1"/>
    </xf>
    <xf numFmtId="164" fontId="11" fillId="3" borderId="7" xfId="0" applyNumberFormat="1" applyFont="1" applyFill="1" applyBorder="1" applyAlignment="1" applyProtection="1">
      <alignment vertical="center" shrinkToFit="1"/>
      <protection locked="0"/>
    </xf>
    <xf numFmtId="3" fontId="11" fillId="3" borderId="7" xfId="0" applyNumberFormat="1" applyFont="1" applyFill="1" applyBorder="1" applyAlignment="1">
      <alignment vertical="center" shrinkToFit="1"/>
    </xf>
    <xf numFmtId="164" fontId="11" fillId="3" borderId="7" xfId="0" applyNumberFormat="1" applyFont="1" applyFill="1" applyBorder="1" applyAlignment="1">
      <alignment vertical="center" shrinkToFit="1"/>
    </xf>
    <xf numFmtId="164" fontId="10" fillId="3" borderId="7" xfId="0" applyNumberFormat="1" applyFont="1" applyFill="1" applyBorder="1" applyAlignment="1">
      <alignment horizontal="center" vertical="center" shrinkToFit="1"/>
    </xf>
    <xf numFmtId="165" fontId="11" fillId="3" borderId="8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ndat\(P21)%20Planificador%20Salidas\PS%20v11.1%20Sem%201.1-2025.xlsx" TargetMode="External"/><Relationship Id="rId1" Type="http://schemas.openxmlformats.org/officeDocument/2006/relationships/externalLinkPath" Target="file:///C:\Mondat\(P21)%20Planificador%20Salidas\PS%20v11.1%20Sem%201.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_Dist"/>
      <sheetName val="Calendario"/>
      <sheetName val="Stock Min"/>
      <sheetName val="Semana"/>
      <sheetName val="Plan"/>
      <sheetName val="Producción"/>
      <sheetName val="Central"/>
      <sheetName val="Mejoras"/>
      <sheetName val="DIA-Merca"/>
      <sheetName val="Compatibles"/>
      <sheetName val="Previsión Artículo"/>
      <sheetName val="ST"/>
      <sheetName val="ST Envíos"/>
      <sheetName val="Distribuidores"/>
      <sheetName val="Envíos"/>
      <sheetName val="Surtidos"/>
      <sheetName val="Hoja1"/>
      <sheetName val="Stocks Previsión"/>
      <sheetName val="Previsión Stocks"/>
      <sheetName val="Palets"/>
      <sheetName val="Previsión PT"/>
      <sheetName val="Artículos"/>
      <sheetName val="Artículos HORECA"/>
      <sheetName val="Dias"/>
      <sheetName val="PS v11.1 Sem 1.1-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7"/>
  <sheetViews>
    <sheetView workbookViewId="0">
      <selection sqref="A1:U77"/>
    </sheetView>
  </sheetViews>
  <sheetFormatPr defaultColWidth="9.140625" defaultRowHeight="15"/>
  <sheetData>
    <row r="1" spans="1:21">
      <c r="A1" t="s">
        <v>0</v>
      </c>
      <c r="B1" t="s">
        <v>1</v>
      </c>
    </row>
    <row r="5" spans="1:21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</row>
    <row r="6" spans="1:21">
      <c r="A6" t="s">
        <v>23</v>
      </c>
      <c r="B6" t="s">
        <v>24</v>
      </c>
      <c r="C6" t="s">
        <v>25</v>
      </c>
      <c r="D6">
        <v>134.85314</v>
      </c>
      <c r="E6">
        <v>0</v>
      </c>
      <c r="F6">
        <v>0</v>
      </c>
      <c r="G6" t="s">
        <v>26</v>
      </c>
      <c r="H6">
        <v>0</v>
      </c>
      <c r="I6" t="s">
        <v>26</v>
      </c>
      <c r="J6" t="s">
        <v>26</v>
      </c>
      <c r="P6">
        <v>1645</v>
      </c>
      <c r="Q6">
        <v>109.66666666666667</v>
      </c>
      <c r="R6">
        <v>1512</v>
      </c>
      <c r="S6">
        <v>100.8</v>
      </c>
      <c r="U6">
        <v>7.2530864197530867E-2</v>
      </c>
    </row>
    <row r="7" spans="1:21">
      <c r="A7" t="s">
        <v>27</v>
      </c>
      <c r="B7" t="s">
        <v>28</v>
      </c>
      <c r="C7" t="s">
        <v>25</v>
      </c>
      <c r="D7">
        <v>160.28813</v>
      </c>
      <c r="E7">
        <v>0</v>
      </c>
      <c r="F7">
        <v>0</v>
      </c>
      <c r="G7" t="s">
        <v>26</v>
      </c>
      <c r="H7">
        <v>0</v>
      </c>
      <c r="I7" t="s">
        <v>26</v>
      </c>
      <c r="J7" t="s">
        <v>26</v>
      </c>
      <c r="P7">
        <v>1036</v>
      </c>
      <c r="Q7">
        <v>69.066666666666663</v>
      </c>
      <c r="R7">
        <v>1232</v>
      </c>
      <c r="S7">
        <v>82.13333333333334</v>
      </c>
      <c r="U7">
        <v>5.6060606060606061E-2</v>
      </c>
    </row>
    <row r="8" spans="1:21">
      <c r="A8" t="s">
        <v>29</v>
      </c>
      <c r="B8" t="s">
        <v>30</v>
      </c>
      <c r="C8" t="s">
        <v>25</v>
      </c>
      <c r="D8">
        <v>205.74289999999999</v>
      </c>
      <c r="E8">
        <v>0</v>
      </c>
      <c r="F8">
        <v>0</v>
      </c>
      <c r="G8" t="s">
        <v>26</v>
      </c>
      <c r="H8">
        <v>0</v>
      </c>
      <c r="I8" t="s">
        <v>26</v>
      </c>
      <c r="J8" t="s">
        <v>26</v>
      </c>
      <c r="P8">
        <v>5081</v>
      </c>
      <c r="Q8">
        <v>338.73333333333335</v>
      </c>
      <c r="R8">
        <v>3948</v>
      </c>
      <c r="S8">
        <v>263.2</v>
      </c>
      <c r="U8">
        <v>8.5798716649780477E-2</v>
      </c>
    </row>
    <row r="9" spans="1:21">
      <c r="A9" t="s">
        <v>31</v>
      </c>
      <c r="B9" t="s">
        <v>32</v>
      </c>
      <c r="C9" t="s">
        <v>25</v>
      </c>
      <c r="D9">
        <v>196.35136</v>
      </c>
      <c r="E9">
        <v>0</v>
      </c>
      <c r="F9">
        <v>0</v>
      </c>
      <c r="G9" t="s">
        <v>26</v>
      </c>
      <c r="H9">
        <v>3</v>
      </c>
      <c r="I9">
        <v>45654</v>
      </c>
      <c r="J9">
        <v>396</v>
      </c>
      <c r="K9">
        <v>9.1999999999999993</v>
      </c>
      <c r="L9">
        <v>138</v>
      </c>
      <c r="M9">
        <v>9.1999999999999993</v>
      </c>
      <c r="N9">
        <v>960</v>
      </c>
      <c r="O9">
        <v>16</v>
      </c>
      <c r="P9">
        <v>172</v>
      </c>
      <c r="Q9">
        <v>11.466666666666667</v>
      </c>
      <c r="R9">
        <v>150</v>
      </c>
      <c r="S9">
        <v>10</v>
      </c>
      <c r="T9">
        <v>0.80232558139534882</v>
      </c>
      <c r="U9">
        <v>7.644444444444444E-2</v>
      </c>
    </row>
    <row r="10" spans="1:21">
      <c r="A10" t="s">
        <v>33</v>
      </c>
      <c r="B10" t="s">
        <v>34</v>
      </c>
      <c r="C10" t="s">
        <v>25</v>
      </c>
      <c r="D10">
        <v>154.64787999999999</v>
      </c>
      <c r="E10">
        <v>0</v>
      </c>
      <c r="F10">
        <v>0</v>
      </c>
      <c r="G10" t="s">
        <v>26</v>
      </c>
      <c r="H10">
        <v>0</v>
      </c>
      <c r="I10" t="s">
        <v>26</v>
      </c>
      <c r="J10" t="s">
        <v>26</v>
      </c>
      <c r="R10">
        <v>3</v>
      </c>
      <c r="S10">
        <v>0.2</v>
      </c>
    </row>
    <row r="11" spans="1:21">
      <c r="A11" t="s">
        <v>35</v>
      </c>
      <c r="B11" t="s">
        <v>34</v>
      </c>
      <c r="C11" t="s">
        <v>25</v>
      </c>
      <c r="D11">
        <v>160.18779000000001</v>
      </c>
      <c r="E11">
        <v>0</v>
      </c>
      <c r="F11">
        <v>0</v>
      </c>
      <c r="G11" t="s">
        <v>26</v>
      </c>
      <c r="H11">
        <v>5</v>
      </c>
      <c r="I11">
        <v>45645</v>
      </c>
      <c r="J11">
        <v>4</v>
      </c>
      <c r="K11">
        <v>27.133333333333333</v>
      </c>
      <c r="L11">
        <v>407</v>
      </c>
      <c r="M11">
        <v>27.133333333333333</v>
      </c>
      <c r="N11">
        <v>1465</v>
      </c>
      <c r="O11">
        <v>24.416666666666668</v>
      </c>
      <c r="P11">
        <v>281</v>
      </c>
      <c r="Q11">
        <v>18.733333333333334</v>
      </c>
      <c r="R11">
        <v>263</v>
      </c>
      <c r="S11">
        <v>17.533333333333335</v>
      </c>
      <c r="T11">
        <v>1.4483985765124556</v>
      </c>
      <c r="U11">
        <v>7.1229404309252217E-2</v>
      </c>
    </row>
    <row r="12" spans="1:21">
      <c r="A12" t="s">
        <v>36</v>
      </c>
      <c r="B12" t="s">
        <v>34</v>
      </c>
      <c r="C12" t="s">
        <v>25</v>
      </c>
      <c r="D12">
        <v>160.28813</v>
      </c>
      <c r="E12">
        <v>0</v>
      </c>
      <c r="F12">
        <v>0</v>
      </c>
      <c r="G12" t="s">
        <v>26</v>
      </c>
      <c r="H12">
        <v>352</v>
      </c>
      <c r="I12" t="s">
        <v>26</v>
      </c>
      <c r="J12" t="s">
        <v>26</v>
      </c>
      <c r="N12">
        <v>352</v>
      </c>
      <c r="O12">
        <v>5.8666666666666663</v>
      </c>
    </row>
    <row r="13" spans="1:21">
      <c r="A13" t="s">
        <v>37</v>
      </c>
      <c r="B13" t="s">
        <v>38</v>
      </c>
      <c r="C13" t="s">
        <v>25</v>
      </c>
      <c r="D13">
        <v>224.45714000000001</v>
      </c>
      <c r="E13">
        <v>0</v>
      </c>
      <c r="F13">
        <v>0</v>
      </c>
      <c r="G13" t="s">
        <v>26</v>
      </c>
      <c r="H13">
        <v>4</v>
      </c>
      <c r="I13">
        <v>45646</v>
      </c>
      <c r="J13">
        <v>497</v>
      </c>
      <c r="K13">
        <v>89.333333333333329</v>
      </c>
      <c r="L13">
        <v>1340</v>
      </c>
      <c r="M13">
        <v>89.333333333333329</v>
      </c>
      <c r="N13">
        <v>3236</v>
      </c>
      <c r="O13">
        <v>53.93333333333333</v>
      </c>
      <c r="P13">
        <v>1167</v>
      </c>
      <c r="Q13">
        <v>77.8</v>
      </c>
      <c r="R13">
        <v>692</v>
      </c>
      <c r="S13">
        <v>46.133333333333333</v>
      </c>
      <c r="T13">
        <v>1.1482433590402743</v>
      </c>
      <c r="U13">
        <v>0.11242774566473988</v>
      </c>
    </row>
    <row r="14" spans="1:21">
      <c r="A14" t="s">
        <v>39</v>
      </c>
      <c r="B14" t="s">
        <v>38</v>
      </c>
      <c r="C14" t="s">
        <v>25</v>
      </c>
      <c r="D14">
        <v>224.45714000000001</v>
      </c>
      <c r="E14">
        <v>0</v>
      </c>
      <c r="F14">
        <v>0</v>
      </c>
      <c r="G14" t="s">
        <v>26</v>
      </c>
      <c r="H14">
        <v>252</v>
      </c>
      <c r="I14" t="s">
        <v>26</v>
      </c>
      <c r="J14" t="s">
        <v>26</v>
      </c>
      <c r="N14">
        <v>256</v>
      </c>
      <c r="O14">
        <v>4.2666666666666666</v>
      </c>
    </row>
    <row r="15" spans="1:21">
      <c r="A15" t="s">
        <v>40</v>
      </c>
      <c r="B15" t="s">
        <v>41</v>
      </c>
      <c r="C15" t="s">
        <v>25</v>
      </c>
      <c r="D15">
        <v>160.34482</v>
      </c>
      <c r="E15">
        <v>0</v>
      </c>
      <c r="F15">
        <v>0</v>
      </c>
      <c r="G15" t="s">
        <v>26</v>
      </c>
      <c r="H15">
        <v>20</v>
      </c>
      <c r="I15">
        <v>45654</v>
      </c>
      <c r="J15">
        <v>651</v>
      </c>
      <c r="K15">
        <v>20.866666666666667</v>
      </c>
      <c r="L15">
        <v>313</v>
      </c>
      <c r="M15">
        <v>20.866666666666667</v>
      </c>
      <c r="N15">
        <v>1129</v>
      </c>
      <c r="O15">
        <v>18.816666666666666</v>
      </c>
      <c r="P15">
        <v>310</v>
      </c>
      <c r="Q15">
        <v>20.666666666666668</v>
      </c>
      <c r="R15">
        <v>367</v>
      </c>
      <c r="S15">
        <v>24.466666666666665</v>
      </c>
      <c r="T15">
        <v>1.0096774193548388</v>
      </c>
      <c r="U15">
        <v>5.6312443233424166E-2</v>
      </c>
    </row>
    <row r="16" spans="1:21">
      <c r="A16" t="s">
        <v>42</v>
      </c>
      <c r="B16" t="s">
        <v>43</v>
      </c>
      <c r="C16" t="s">
        <v>25</v>
      </c>
      <c r="D16">
        <v>137.06227000000001</v>
      </c>
      <c r="E16">
        <v>0</v>
      </c>
      <c r="F16">
        <v>0</v>
      </c>
      <c r="G16" t="s">
        <v>26</v>
      </c>
      <c r="H16">
        <v>0</v>
      </c>
      <c r="I16" t="s">
        <v>26</v>
      </c>
      <c r="J16" t="s">
        <v>26</v>
      </c>
      <c r="K16">
        <v>5.666666666666667</v>
      </c>
      <c r="L16">
        <v>85</v>
      </c>
      <c r="M16">
        <v>5.666666666666667</v>
      </c>
      <c r="N16">
        <v>254</v>
      </c>
      <c r="O16">
        <v>4.2333333333333334</v>
      </c>
      <c r="P16">
        <v>2</v>
      </c>
      <c r="Q16">
        <v>0.13333333333333333</v>
      </c>
      <c r="R16">
        <v>170</v>
      </c>
      <c r="S16">
        <v>11.333333333333334</v>
      </c>
      <c r="T16">
        <v>42.5</v>
      </c>
      <c r="U16">
        <v>7.8431372549019605E-4</v>
      </c>
    </row>
    <row r="17" spans="1:21">
      <c r="A17" t="s">
        <v>44</v>
      </c>
      <c r="B17" t="s">
        <v>43</v>
      </c>
      <c r="C17" t="s">
        <v>25</v>
      </c>
      <c r="D17">
        <v>120.91656</v>
      </c>
      <c r="E17">
        <v>0</v>
      </c>
      <c r="F17">
        <v>0</v>
      </c>
      <c r="G17" t="s">
        <v>26</v>
      </c>
      <c r="H17">
        <v>96</v>
      </c>
      <c r="I17" t="s">
        <v>26</v>
      </c>
      <c r="J17" t="s">
        <v>26</v>
      </c>
      <c r="N17">
        <v>96</v>
      </c>
      <c r="O17">
        <v>1.6</v>
      </c>
    </row>
    <row r="18" spans="1:21">
      <c r="A18" t="s">
        <v>45</v>
      </c>
      <c r="B18" t="s">
        <v>46</v>
      </c>
      <c r="C18" t="s">
        <v>25</v>
      </c>
      <c r="D18">
        <v>138.09751</v>
      </c>
      <c r="E18">
        <v>0</v>
      </c>
      <c r="F18">
        <v>0</v>
      </c>
      <c r="G18" t="s">
        <v>26</v>
      </c>
      <c r="H18">
        <v>0</v>
      </c>
      <c r="I18" t="s">
        <v>26</v>
      </c>
      <c r="J18" t="s">
        <v>26</v>
      </c>
      <c r="R18">
        <v>2</v>
      </c>
      <c r="S18">
        <v>0.13333333333333333</v>
      </c>
    </row>
    <row r="19" spans="1:21">
      <c r="A19" t="s">
        <v>47</v>
      </c>
      <c r="B19" t="s">
        <v>48</v>
      </c>
      <c r="C19" t="s">
        <v>25</v>
      </c>
      <c r="D19">
        <v>205.58375000000001</v>
      </c>
      <c r="E19">
        <v>0</v>
      </c>
      <c r="F19">
        <v>0</v>
      </c>
      <c r="G19" t="s">
        <v>26</v>
      </c>
      <c r="H19">
        <v>7</v>
      </c>
      <c r="I19">
        <v>45645</v>
      </c>
      <c r="J19">
        <v>14</v>
      </c>
      <c r="K19">
        <v>62.466666666666669</v>
      </c>
      <c r="L19">
        <v>937</v>
      </c>
      <c r="M19">
        <v>62.466666666666669</v>
      </c>
      <c r="N19">
        <v>2086</v>
      </c>
      <c r="O19">
        <v>34.766666666666666</v>
      </c>
      <c r="P19">
        <v>775</v>
      </c>
      <c r="Q19">
        <v>51.666666666666664</v>
      </c>
      <c r="R19">
        <v>279</v>
      </c>
      <c r="S19">
        <v>18.600000000000001</v>
      </c>
      <c r="T19">
        <v>1.2090322580645161</v>
      </c>
      <c r="U19">
        <v>0.18518518518518517</v>
      </c>
    </row>
    <row r="20" spans="1:21">
      <c r="A20" t="s">
        <v>49</v>
      </c>
      <c r="B20" t="s">
        <v>50</v>
      </c>
      <c r="C20" t="s">
        <v>25</v>
      </c>
      <c r="D20">
        <v>246.74845999999999</v>
      </c>
      <c r="E20">
        <v>0</v>
      </c>
      <c r="F20">
        <v>0</v>
      </c>
      <c r="G20" t="s">
        <v>26</v>
      </c>
      <c r="H20">
        <v>655</v>
      </c>
      <c r="I20">
        <v>45645</v>
      </c>
      <c r="J20">
        <v>1252</v>
      </c>
      <c r="K20">
        <v>140.6</v>
      </c>
      <c r="L20">
        <v>2109</v>
      </c>
      <c r="M20">
        <v>140.6</v>
      </c>
      <c r="N20">
        <v>6143</v>
      </c>
      <c r="O20">
        <v>102.38333333333334</v>
      </c>
      <c r="P20">
        <v>1289</v>
      </c>
      <c r="Q20">
        <v>85.933333333333337</v>
      </c>
      <c r="R20">
        <v>2009</v>
      </c>
      <c r="S20">
        <v>133.93333333333334</v>
      </c>
      <c r="T20">
        <v>1.6361520558572538</v>
      </c>
      <c r="U20">
        <v>4.277418284386926E-2</v>
      </c>
    </row>
    <row r="21" spans="1:21">
      <c r="A21" t="s">
        <v>51</v>
      </c>
      <c r="B21" t="s">
        <v>52</v>
      </c>
      <c r="C21" t="s">
        <v>25</v>
      </c>
      <c r="D21">
        <v>224.44443999999999</v>
      </c>
      <c r="E21">
        <v>0</v>
      </c>
      <c r="F21">
        <v>0</v>
      </c>
      <c r="G21" t="s">
        <v>26</v>
      </c>
      <c r="H21">
        <v>0</v>
      </c>
      <c r="I21" t="s">
        <v>26</v>
      </c>
      <c r="J21" t="s">
        <v>26</v>
      </c>
      <c r="K21">
        <v>28</v>
      </c>
      <c r="L21">
        <v>420</v>
      </c>
      <c r="M21">
        <v>28</v>
      </c>
      <c r="N21">
        <v>420</v>
      </c>
      <c r="O21">
        <v>7</v>
      </c>
      <c r="P21">
        <v>693</v>
      </c>
      <c r="Q21">
        <v>46.2</v>
      </c>
      <c r="R21">
        <v>115</v>
      </c>
      <c r="S21">
        <v>7.666666666666667</v>
      </c>
      <c r="T21">
        <v>0.60606060606060608</v>
      </c>
      <c r="U21">
        <v>0.40173913043478265</v>
      </c>
    </row>
    <row r="22" spans="1:21">
      <c r="A22" t="s">
        <v>53</v>
      </c>
      <c r="B22" t="s">
        <v>54</v>
      </c>
      <c r="C22" t="s">
        <v>25</v>
      </c>
      <c r="D22">
        <v>196.69172</v>
      </c>
      <c r="E22">
        <v>0</v>
      </c>
      <c r="F22">
        <v>0</v>
      </c>
      <c r="G22" t="s">
        <v>26</v>
      </c>
      <c r="H22">
        <v>0</v>
      </c>
      <c r="I22" t="s">
        <v>26</v>
      </c>
      <c r="J22" t="s">
        <v>26</v>
      </c>
      <c r="R22">
        <v>-2</v>
      </c>
      <c r="S22">
        <v>-0.13333333333333333</v>
      </c>
    </row>
    <row r="23" spans="1:21">
      <c r="A23" t="s">
        <v>55</v>
      </c>
      <c r="B23" t="s">
        <v>54</v>
      </c>
      <c r="C23" t="s">
        <v>25</v>
      </c>
      <c r="D23">
        <v>242.11179999999999</v>
      </c>
      <c r="E23">
        <v>0</v>
      </c>
      <c r="F23">
        <v>0</v>
      </c>
      <c r="G23" t="s">
        <v>26</v>
      </c>
      <c r="H23">
        <v>7</v>
      </c>
      <c r="I23">
        <v>45646</v>
      </c>
      <c r="J23">
        <v>571</v>
      </c>
      <c r="K23">
        <v>76.8</v>
      </c>
      <c r="L23">
        <v>1152</v>
      </c>
      <c r="M23">
        <v>76.8</v>
      </c>
      <c r="N23">
        <v>4441</v>
      </c>
      <c r="O23">
        <v>74.016666666666666</v>
      </c>
      <c r="P23">
        <v>1742</v>
      </c>
      <c r="Q23">
        <v>116.13333333333334</v>
      </c>
      <c r="R23">
        <v>1580</v>
      </c>
      <c r="S23">
        <v>105.33333333333333</v>
      </c>
      <c r="T23">
        <v>0.66130884041331806</v>
      </c>
      <c r="U23">
        <v>7.3502109704641355E-2</v>
      </c>
    </row>
    <row r="24" spans="1:21">
      <c r="A24" t="s">
        <v>56</v>
      </c>
      <c r="B24" t="s">
        <v>57</v>
      </c>
      <c r="C24" t="s">
        <v>25</v>
      </c>
      <c r="D24">
        <v>205.70098999999999</v>
      </c>
      <c r="E24">
        <v>0</v>
      </c>
      <c r="F24">
        <v>0</v>
      </c>
      <c r="G24" t="s">
        <v>26</v>
      </c>
      <c r="H24">
        <v>28</v>
      </c>
      <c r="I24">
        <v>45646</v>
      </c>
      <c r="J24">
        <v>44</v>
      </c>
      <c r="K24">
        <v>20.8</v>
      </c>
      <c r="L24">
        <v>312</v>
      </c>
      <c r="M24">
        <v>20.8</v>
      </c>
      <c r="N24">
        <v>1058</v>
      </c>
      <c r="O24">
        <v>17.633333333333333</v>
      </c>
      <c r="P24">
        <v>410</v>
      </c>
      <c r="Q24">
        <v>27.333333333333332</v>
      </c>
      <c r="R24">
        <v>254</v>
      </c>
      <c r="S24">
        <v>16.933333333333334</v>
      </c>
      <c r="T24">
        <v>0.76097560975609757</v>
      </c>
      <c r="U24">
        <v>0.10761154855643044</v>
      </c>
    </row>
    <row r="25" spans="1:21">
      <c r="A25" t="s">
        <v>58</v>
      </c>
      <c r="B25" t="s">
        <v>59</v>
      </c>
      <c r="C25" t="s">
        <v>25</v>
      </c>
      <c r="D25">
        <v>186.988</v>
      </c>
      <c r="E25">
        <v>0</v>
      </c>
      <c r="F25">
        <v>0</v>
      </c>
      <c r="G25" t="s">
        <v>26</v>
      </c>
      <c r="H25">
        <v>128</v>
      </c>
      <c r="I25" t="s">
        <v>26</v>
      </c>
      <c r="J25" t="s">
        <v>26</v>
      </c>
      <c r="N25">
        <v>65</v>
      </c>
      <c r="O25">
        <v>1.0833333333333333</v>
      </c>
    </row>
    <row r="26" spans="1:21">
      <c r="A26" t="s">
        <v>60</v>
      </c>
      <c r="B26" t="s">
        <v>61</v>
      </c>
      <c r="C26" t="s">
        <v>25</v>
      </c>
      <c r="D26">
        <v>196.35943</v>
      </c>
      <c r="E26">
        <v>0</v>
      </c>
      <c r="F26">
        <v>0</v>
      </c>
      <c r="G26" t="s">
        <v>26</v>
      </c>
      <c r="H26">
        <v>0</v>
      </c>
      <c r="I26" t="s">
        <v>26</v>
      </c>
      <c r="J26" t="s">
        <v>26</v>
      </c>
      <c r="K26">
        <v>0.46666666666666667</v>
      </c>
      <c r="L26">
        <v>7</v>
      </c>
      <c r="M26">
        <v>0.46666666666666667</v>
      </c>
      <c r="N26">
        <v>25</v>
      </c>
      <c r="O26">
        <v>0.41666666666666669</v>
      </c>
      <c r="R26">
        <v>2</v>
      </c>
      <c r="S26">
        <v>0.13333333333333333</v>
      </c>
      <c r="T26">
        <v>0</v>
      </c>
    </row>
    <row r="27" spans="1:21">
      <c r="A27" t="s">
        <v>62</v>
      </c>
      <c r="B27" t="s">
        <v>63</v>
      </c>
      <c r="C27" t="s">
        <v>25</v>
      </c>
      <c r="D27">
        <v>138.09506999999999</v>
      </c>
      <c r="E27">
        <v>0</v>
      </c>
      <c r="F27">
        <v>0</v>
      </c>
      <c r="G27" t="s">
        <v>26</v>
      </c>
      <c r="H27">
        <v>0</v>
      </c>
      <c r="I27" t="s">
        <v>26</v>
      </c>
      <c r="J27" t="s">
        <v>26</v>
      </c>
      <c r="P27">
        <v>28</v>
      </c>
      <c r="Q27">
        <v>1.8666666666666667</v>
      </c>
      <c r="R27">
        <v>6</v>
      </c>
      <c r="S27">
        <v>0.4</v>
      </c>
      <c r="U27">
        <v>0.31111111111111112</v>
      </c>
    </row>
    <row r="28" spans="1:21">
      <c r="A28" t="s">
        <v>64</v>
      </c>
      <c r="B28" t="s">
        <v>65</v>
      </c>
      <c r="C28" t="s">
        <v>25</v>
      </c>
      <c r="D28">
        <v>136.80038999999999</v>
      </c>
      <c r="E28">
        <v>0</v>
      </c>
      <c r="F28">
        <v>0</v>
      </c>
      <c r="G28" t="s">
        <v>26</v>
      </c>
      <c r="H28">
        <v>20</v>
      </c>
      <c r="I28" t="s">
        <v>26</v>
      </c>
      <c r="J28" t="s">
        <v>26</v>
      </c>
      <c r="K28">
        <v>20.333333333333332</v>
      </c>
      <c r="L28">
        <v>305</v>
      </c>
      <c r="M28">
        <v>20.333333333333332</v>
      </c>
      <c r="N28">
        <v>1050</v>
      </c>
      <c r="O28">
        <v>17.5</v>
      </c>
      <c r="P28">
        <v>457</v>
      </c>
      <c r="Q28">
        <v>30.466666666666665</v>
      </c>
      <c r="R28">
        <v>313</v>
      </c>
      <c r="S28">
        <v>20.866666666666667</v>
      </c>
      <c r="T28">
        <v>0.66739606126914663</v>
      </c>
      <c r="U28">
        <v>9.7337593184238541E-2</v>
      </c>
    </row>
    <row r="29" spans="1:21">
      <c r="A29" t="s">
        <v>66</v>
      </c>
      <c r="B29" t="s">
        <v>67</v>
      </c>
      <c r="C29" t="s">
        <v>25</v>
      </c>
      <c r="D29">
        <v>224.39760000000001</v>
      </c>
      <c r="E29">
        <v>0</v>
      </c>
      <c r="F29">
        <v>0</v>
      </c>
      <c r="G29" t="s">
        <v>26</v>
      </c>
      <c r="H29">
        <v>72</v>
      </c>
      <c r="I29">
        <v>45646</v>
      </c>
      <c r="J29">
        <v>961</v>
      </c>
      <c r="K29">
        <v>60.06666666666667</v>
      </c>
      <c r="L29">
        <v>901</v>
      </c>
      <c r="M29">
        <v>60.06666666666667</v>
      </c>
      <c r="N29">
        <v>2824</v>
      </c>
      <c r="O29">
        <v>47.06666666666667</v>
      </c>
      <c r="P29">
        <v>731</v>
      </c>
      <c r="Q29">
        <v>48.733333333333334</v>
      </c>
      <c r="R29">
        <v>893</v>
      </c>
      <c r="S29">
        <v>59.533333333333331</v>
      </c>
      <c r="T29">
        <v>1.2325581395348837</v>
      </c>
      <c r="U29">
        <v>5.4572601717058605E-2</v>
      </c>
    </row>
    <row r="30" spans="1:21">
      <c r="A30" t="s">
        <v>68</v>
      </c>
      <c r="B30" t="s">
        <v>69</v>
      </c>
      <c r="C30" t="s">
        <v>25</v>
      </c>
      <c r="D30">
        <v>205.74289999999999</v>
      </c>
      <c r="E30">
        <v>0</v>
      </c>
      <c r="F30">
        <v>0</v>
      </c>
      <c r="G30" t="s">
        <v>26</v>
      </c>
      <c r="H30">
        <v>12</v>
      </c>
      <c r="I30">
        <v>45646</v>
      </c>
      <c r="J30">
        <v>430</v>
      </c>
      <c r="K30">
        <v>42.4</v>
      </c>
      <c r="L30">
        <v>636</v>
      </c>
      <c r="M30">
        <v>42.4</v>
      </c>
      <c r="N30">
        <v>1827</v>
      </c>
      <c r="O30">
        <v>30.45</v>
      </c>
      <c r="P30">
        <v>603</v>
      </c>
      <c r="Q30">
        <v>40.200000000000003</v>
      </c>
      <c r="R30">
        <v>408</v>
      </c>
      <c r="S30">
        <v>27.2</v>
      </c>
      <c r="T30">
        <v>1.0547263681592041</v>
      </c>
      <c r="U30">
        <v>9.8529411764705893E-2</v>
      </c>
    </row>
    <row r="31" spans="1:21">
      <c r="A31" t="s">
        <v>70</v>
      </c>
      <c r="B31" t="s">
        <v>71</v>
      </c>
      <c r="C31" t="s">
        <v>25</v>
      </c>
      <c r="D31">
        <v>187.00422</v>
      </c>
      <c r="E31">
        <v>0</v>
      </c>
      <c r="F31">
        <v>0</v>
      </c>
      <c r="G31" t="s">
        <v>26</v>
      </c>
      <c r="H31">
        <v>0</v>
      </c>
      <c r="I31" t="s">
        <v>26</v>
      </c>
      <c r="J31" t="s">
        <v>26</v>
      </c>
      <c r="K31">
        <v>1.5333333333333334</v>
      </c>
      <c r="L31">
        <v>23</v>
      </c>
      <c r="M31">
        <v>1.5333333333333334</v>
      </c>
      <c r="N31">
        <v>121</v>
      </c>
      <c r="O31">
        <v>2.0166666666666666</v>
      </c>
      <c r="P31">
        <v>39</v>
      </c>
      <c r="Q31">
        <v>2.6</v>
      </c>
      <c r="R31">
        <v>11</v>
      </c>
      <c r="S31">
        <v>0.73333333333333328</v>
      </c>
      <c r="T31">
        <v>0.58974358974358976</v>
      </c>
      <c r="U31">
        <v>0.23636363636363636</v>
      </c>
    </row>
    <row r="32" spans="1:21">
      <c r="A32" t="s">
        <v>72</v>
      </c>
      <c r="B32" t="s">
        <v>73</v>
      </c>
      <c r="C32" t="s">
        <v>74</v>
      </c>
      <c r="D32">
        <v>130.89849000000001</v>
      </c>
      <c r="E32">
        <v>0</v>
      </c>
      <c r="F32">
        <v>0</v>
      </c>
      <c r="G32" t="s">
        <v>26</v>
      </c>
      <c r="H32">
        <v>0</v>
      </c>
      <c r="I32" t="s">
        <v>26</v>
      </c>
      <c r="J32" t="s">
        <v>26</v>
      </c>
      <c r="P32">
        <v>102</v>
      </c>
      <c r="Q32">
        <v>6.8</v>
      </c>
      <c r="R32">
        <v>63</v>
      </c>
      <c r="S32">
        <v>4.2</v>
      </c>
      <c r="U32">
        <v>0.10793650793650793</v>
      </c>
    </row>
    <row r="33" spans="1:21">
      <c r="A33" t="s">
        <v>75</v>
      </c>
      <c r="B33" t="s">
        <v>73</v>
      </c>
      <c r="C33" t="s">
        <v>74</v>
      </c>
      <c r="D33">
        <v>130.89596</v>
      </c>
      <c r="E33">
        <v>0</v>
      </c>
      <c r="F33">
        <v>0</v>
      </c>
      <c r="G33" t="s">
        <v>26</v>
      </c>
      <c r="H33">
        <v>0</v>
      </c>
      <c r="I33" t="s">
        <v>26</v>
      </c>
      <c r="J33" t="s">
        <v>26</v>
      </c>
      <c r="K33">
        <v>4.8666666666666663</v>
      </c>
      <c r="L33">
        <v>73</v>
      </c>
      <c r="M33">
        <v>4.8666666666666663</v>
      </c>
      <c r="N33">
        <v>287</v>
      </c>
      <c r="O33">
        <v>4.7833333333333332</v>
      </c>
      <c r="T33">
        <v>0</v>
      </c>
    </row>
    <row r="34" spans="1:21">
      <c r="A34" t="s">
        <v>76</v>
      </c>
      <c r="B34" t="s">
        <v>77</v>
      </c>
      <c r="C34" t="s">
        <v>74</v>
      </c>
      <c r="D34">
        <v>134.71252999999999</v>
      </c>
      <c r="E34">
        <v>0</v>
      </c>
      <c r="F34">
        <v>0</v>
      </c>
      <c r="G34" t="s">
        <v>26</v>
      </c>
      <c r="H34">
        <v>0</v>
      </c>
      <c r="I34" t="s">
        <v>26</v>
      </c>
      <c r="J34" t="s">
        <v>26</v>
      </c>
      <c r="P34">
        <v>176</v>
      </c>
      <c r="Q34">
        <v>11.733333333333333</v>
      </c>
      <c r="R34">
        <v>136</v>
      </c>
      <c r="S34">
        <v>9.0666666666666664</v>
      </c>
      <c r="U34">
        <v>8.6274509803921567E-2</v>
      </c>
    </row>
    <row r="35" spans="1:21">
      <c r="A35" t="s">
        <v>78</v>
      </c>
      <c r="B35" t="s">
        <v>79</v>
      </c>
      <c r="C35" t="s">
        <v>25</v>
      </c>
      <c r="D35">
        <v>180.00603000000001</v>
      </c>
      <c r="E35">
        <v>0</v>
      </c>
      <c r="F35">
        <v>0</v>
      </c>
      <c r="G35" t="s">
        <v>26</v>
      </c>
      <c r="H35">
        <v>0</v>
      </c>
      <c r="I35" t="s">
        <v>26</v>
      </c>
      <c r="J35" t="s">
        <v>26</v>
      </c>
      <c r="K35">
        <v>17.266666666666666</v>
      </c>
      <c r="L35">
        <v>259</v>
      </c>
      <c r="M35">
        <v>17.266666666666666</v>
      </c>
      <c r="N35">
        <v>952</v>
      </c>
      <c r="O35">
        <v>15.866666666666667</v>
      </c>
      <c r="T35">
        <v>0</v>
      </c>
    </row>
    <row r="36" spans="1:21">
      <c r="A36" t="s">
        <v>80</v>
      </c>
      <c r="B36" t="s">
        <v>81</v>
      </c>
      <c r="C36" t="s">
        <v>25</v>
      </c>
      <c r="D36">
        <v>163.20403999999999</v>
      </c>
      <c r="E36">
        <v>0</v>
      </c>
      <c r="F36">
        <v>0</v>
      </c>
      <c r="G36" t="s">
        <v>26</v>
      </c>
      <c r="H36">
        <v>0</v>
      </c>
      <c r="I36" t="s">
        <v>26</v>
      </c>
      <c r="J36" t="s">
        <v>26</v>
      </c>
      <c r="N36">
        <v>1074</v>
      </c>
      <c r="O36">
        <v>17.899999999999999</v>
      </c>
    </row>
    <row r="37" spans="1:21">
      <c r="A37" t="s">
        <v>82</v>
      </c>
      <c r="B37" t="s">
        <v>83</v>
      </c>
      <c r="C37" t="s">
        <v>25</v>
      </c>
      <c r="D37">
        <v>179.99914999999999</v>
      </c>
      <c r="E37">
        <v>0</v>
      </c>
      <c r="F37">
        <v>0</v>
      </c>
      <c r="G37" t="s">
        <v>26</v>
      </c>
      <c r="H37">
        <v>0</v>
      </c>
      <c r="I37" t="s">
        <v>26</v>
      </c>
      <c r="J37" t="s">
        <v>26</v>
      </c>
      <c r="K37">
        <v>7.1333333333333337</v>
      </c>
      <c r="L37">
        <v>107</v>
      </c>
      <c r="M37">
        <v>7.1333333333333337</v>
      </c>
      <c r="N37">
        <v>383</v>
      </c>
      <c r="O37">
        <v>6.3833333333333337</v>
      </c>
      <c r="T37">
        <v>0</v>
      </c>
    </row>
    <row r="38" spans="1:21">
      <c r="A38" t="s">
        <v>84</v>
      </c>
      <c r="B38" t="s">
        <v>85</v>
      </c>
      <c r="C38" t="s">
        <v>74</v>
      </c>
      <c r="D38">
        <v>155.78171</v>
      </c>
      <c r="E38">
        <v>0</v>
      </c>
      <c r="F38">
        <v>0</v>
      </c>
      <c r="G38" t="s">
        <v>26</v>
      </c>
      <c r="H38">
        <v>90</v>
      </c>
      <c r="I38" t="s">
        <v>26</v>
      </c>
      <c r="J38" t="s">
        <v>26</v>
      </c>
      <c r="K38">
        <v>12.6</v>
      </c>
      <c r="L38">
        <v>189</v>
      </c>
      <c r="M38">
        <v>12.6</v>
      </c>
      <c r="N38">
        <v>834</v>
      </c>
      <c r="O38">
        <v>13.9</v>
      </c>
      <c r="T38">
        <v>0</v>
      </c>
    </row>
    <row r="39" spans="1:21">
      <c r="A39" t="s">
        <v>86</v>
      </c>
      <c r="B39" t="s">
        <v>87</v>
      </c>
      <c r="C39" t="s">
        <v>25</v>
      </c>
      <c r="D39">
        <v>167.3356</v>
      </c>
      <c r="E39">
        <v>0</v>
      </c>
      <c r="F39">
        <v>0</v>
      </c>
      <c r="G39" t="s">
        <v>26</v>
      </c>
      <c r="H39">
        <v>0</v>
      </c>
      <c r="I39" t="s">
        <v>26</v>
      </c>
      <c r="J39" t="s">
        <v>26</v>
      </c>
      <c r="K39">
        <v>3.7333333333333334</v>
      </c>
      <c r="L39">
        <v>56</v>
      </c>
      <c r="M39">
        <v>3.7333333333333334</v>
      </c>
      <c r="N39">
        <v>112</v>
      </c>
      <c r="O39">
        <v>1.8666666666666667</v>
      </c>
      <c r="P39">
        <v>167</v>
      </c>
      <c r="Q39">
        <v>11.133333333333333</v>
      </c>
      <c r="R39">
        <v>5</v>
      </c>
      <c r="S39">
        <v>0.33333333333333331</v>
      </c>
      <c r="T39">
        <v>0.33532934131736525</v>
      </c>
      <c r="U39">
        <v>2.2266666666666666</v>
      </c>
    </row>
    <row r="40" spans="1:21">
      <c r="A40" t="s">
        <v>88</v>
      </c>
      <c r="B40" t="s">
        <v>89</v>
      </c>
      <c r="C40" t="s">
        <v>25</v>
      </c>
      <c r="D40">
        <v>155.66037</v>
      </c>
      <c r="E40">
        <v>0</v>
      </c>
      <c r="F40">
        <v>0</v>
      </c>
      <c r="G40" t="s">
        <v>26</v>
      </c>
      <c r="H40">
        <v>463</v>
      </c>
      <c r="I40" t="s">
        <v>26</v>
      </c>
      <c r="J40" t="s">
        <v>26</v>
      </c>
      <c r="K40">
        <v>38.466666666666669</v>
      </c>
      <c r="L40">
        <v>577</v>
      </c>
      <c r="M40">
        <v>38.466666666666669</v>
      </c>
      <c r="N40">
        <v>2624</v>
      </c>
      <c r="O40">
        <v>43.733333333333334</v>
      </c>
      <c r="P40">
        <v>259</v>
      </c>
      <c r="Q40">
        <v>17.266666666666666</v>
      </c>
      <c r="R40">
        <v>172</v>
      </c>
      <c r="S40">
        <v>11.466666666666667</v>
      </c>
      <c r="T40">
        <v>2.227799227799228</v>
      </c>
      <c r="U40">
        <v>0.1003875968992248</v>
      </c>
    </row>
    <row r="41" spans="1:21">
      <c r="A41" t="s">
        <v>90</v>
      </c>
      <c r="B41" t="s">
        <v>91</v>
      </c>
      <c r="C41" t="s">
        <v>25</v>
      </c>
      <c r="D41">
        <v>192.67272</v>
      </c>
      <c r="E41">
        <v>0</v>
      </c>
      <c r="F41">
        <v>0</v>
      </c>
      <c r="G41" t="s">
        <v>26</v>
      </c>
      <c r="H41">
        <v>14</v>
      </c>
      <c r="I41" t="s">
        <v>26</v>
      </c>
      <c r="J41" t="s">
        <v>26</v>
      </c>
      <c r="K41">
        <v>4.9333333333333336</v>
      </c>
      <c r="L41">
        <v>74</v>
      </c>
      <c r="M41">
        <v>4.9333333333333336</v>
      </c>
      <c r="N41">
        <v>293</v>
      </c>
      <c r="O41">
        <v>4.8833333333333337</v>
      </c>
      <c r="P41">
        <v>8</v>
      </c>
      <c r="Q41">
        <v>0.53333333333333333</v>
      </c>
      <c r="R41">
        <v>38</v>
      </c>
      <c r="S41">
        <v>2.5333333333333332</v>
      </c>
      <c r="T41">
        <v>9.25</v>
      </c>
      <c r="U41">
        <v>1.4035087719298246E-2</v>
      </c>
    </row>
    <row r="42" spans="1:21">
      <c r="A42" t="s">
        <v>92</v>
      </c>
      <c r="B42" t="s">
        <v>93</v>
      </c>
      <c r="C42" t="s">
        <v>25</v>
      </c>
      <c r="D42">
        <v>187.00568999999999</v>
      </c>
      <c r="E42">
        <v>0</v>
      </c>
      <c r="F42">
        <v>0</v>
      </c>
      <c r="G42" t="s">
        <v>26</v>
      </c>
      <c r="H42">
        <v>0</v>
      </c>
      <c r="I42" t="s">
        <v>26</v>
      </c>
      <c r="J42" t="s">
        <v>26</v>
      </c>
      <c r="K42">
        <v>3.7333333333333334</v>
      </c>
      <c r="L42">
        <v>56</v>
      </c>
      <c r="M42">
        <v>3.7333333333333334</v>
      </c>
      <c r="N42">
        <v>112</v>
      </c>
      <c r="O42">
        <v>1.8666666666666667</v>
      </c>
      <c r="T42">
        <v>0</v>
      </c>
    </row>
    <row r="43" spans="1:21">
      <c r="A43" t="s">
        <v>94</v>
      </c>
      <c r="B43" t="s">
        <v>95</v>
      </c>
      <c r="C43" t="s">
        <v>74</v>
      </c>
      <c r="D43">
        <v>127.17655000000001</v>
      </c>
      <c r="E43">
        <v>0</v>
      </c>
      <c r="F43">
        <v>0</v>
      </c>
      <c r="G43" t="s">
        <v>26</v>
      </c>
      <c r="H43">
        <v>0</v>
      </c>
      <c r="I43">
        <v>45650</v>
      </c>
      <c r="J43">
        <v>265</v>
      </c>
      <c r="K43">
        <v>6.6666666666666666E-2</v>
      </c>
      <c r="L43">
        <v>1</v>
      </c>
      <c r="M43">
        <v>6.6666666666666666E-2</v>
      </c>
      <c r="N43">
        <v>3</v>
      </c>
      <c r="O43">
        <v>0.05</v>
      </c>
      <c r="T43">
        <v>0</v>
      </c>
    </row>
    <row r="44" spans="1:21">
      <c r="A44" t="s">
        <v>96</v>
      </c>
      <c r="B44" t="s">
        <v>97</v>
      </c>
      <c r="C44" t="s">
        <v>74</v>
      </c>
      <c r="D44">
        <v>134.85559000000001</v>
      </c>
      <c r="E44">
        <v>0</v>
      </c>
      <c r="F44">
        <v>0</v>
      </c>
      <c r="G44" t="s">
        <v>26</v>
      </c>
      <c r="H44">
        <v>1122</v>
      </c>
      <c r="I44">
        <v>45652</v>
      </c>
      <c r="J44">
        <v>542</v>
      </c>
      <c r="K44">
        <v>80.13333333333334</v>
      </c>
      <c r="L44">
        <v>1202</v>
      </c>
      <c r="M44">
        <v>80.13333333333334</v>
      </c>
      <c r="N44">
        <v>4792</v>
      </c>
      <c r="O44">
        <v>79.86666666666666</v>
      </c>
      <c r="R44">
        <v>24</v>
      </c>
      <c r="S44">
        <v>1.6</v>
      </c>
      <c r="T44">
        <v>0</v>
      </c>
    </row>
    <row r="45" spans="1:21">
      <c r="A45" t="s">
        <v>98</v>
      </c>
      <c r="B45" t="s">
        <v>99</v>
      </c>
      <c r="C45" t="s">
        <v>25</v>
      </c>
      <c r="D45">
        <v>166.27760000000001</v>
      </c>
      <c r="E45">
        <v>0</v>
      </c>
      <c r="F45">
        <v>0</v>
      </c>
      <c r="G45" t="s">
        <v>26</v>
      </c>
      <c r="H45">
        <v>792</v>
      </c>
      <c r="I45">
        <v>45650</v>
      </c>
      <c r="J45">
        <v>1949</v>
      </c>
      <c r="K45">
        <v>175.93333333333334</v>
      </c>
      <c r="L45">
        <v>2639</v>
      </c>
      <c r="M45">
        <v>175.93333333333334</v>
      </c>
      <c r="N45">
        <v>10683</v>
      </c>
      <c r="O45">
        <v>178.05</v>
      </c>
      <c r="P45">
        <v>2045</v>
      </c>
      <c r="Q45">
        <v>136.33333333333334</v>
      </c>
      <c r="R45">
        <v>2894</v>
      </c>
      <c r="S45">
        <v>192.93333333333334</v>
      </c>
      <c r="T45">
        <v>1.2904645476772616</v>
      </c>
      <c r="U45">
        <v>4.7108961068878144E-2</v>
      </c>
    </row>
    <row r="46" spans="1:21">
      <c r="A46" t="s">
        <v>100</v>
      </c>
      <c r="B46" t="s">
        <v>101</v>
      </c>
      <c r="C46" t="s">
        <v>25</v>
      </c>
      <c r="D46">
        <v>158.42696000000001</v>
      </c>
      <c r="E46">
        <v>0</v>
      </c>
      <c r="F46">
        <v>0</v>
      </c>
      <c r="G46" t="s">
        <v>26</v>
      </c>
      <c r="H46">
        <v>218</v>
      </c>
      <c r="I46" t="s">
        <v>26</v>
      </c>
      <c r="J46" t="s">
        <v>26</v>
      </c>
      <c r="K46">
        <v>94.266666666666666</v>
      </c>
      <c r="L46">
        <v>1414</v>
      </c>
      <c r="M46">
        <v>94.266666666666666</v>
      </c>
      <c r="N46">
        <v>6815</v>
      </c>
      <c r="O46">
        <v>113.58333333333333</v>
      </c>
      <c r="P46">
        <v>1792</v>
      </c>
      <c r="Q46">
        <v>119.46666666666667</v>
      </c>
      <c r="R46">
        <v>1136</v>
      </c>
      <c r="S46">
        <v>75.733333333333334</v>
      </c>
      <c r="T46">
        <v>0.7890625</v>
      </c>
      <c r="U46">
        <v>0.1051643192488263</v>
      </c>
    </row>
    <row r="47" spans="1:21">
      <c r="A47" t="s">
        <v>102</v>
      </c>
      <c r="B47" t="s">
        <v>103</v>
      </c>
      <c r="C47" t="s">
        <v>25</v>
      </c>
      <c r="D47">
        <v>158.31932</v>
      </c>
      <c r="E47">
        <v>0</v>
      </c>
      <c r="F47">
        <v>0</v>
      </c>
      <c r="G47" t="s">
        <v>26</v>
      </c>
      <c r="H47">
        <v>79</v>
      </c>
      <c r="I47" t="s">
        <v>26</v>
      </c>
      <c r="J47" t="s">
        <v>26</v>
      </c>
      <c r="K47">
        <v>222.6</v>
      </c>
      <c r="L47">
        <v>3339</v>
      </c>
      <c r="M47">
        <v>222.6</v>
      </c>
      <c r="N47">
        <v>14970</v>
      </c>
      <c r="O47">
        <v>249.5</v>
      </c>
      <c r="P47">
        <v>1692</v>
      </c>
      <c r="Q47">
        <v>112.8</v>
      </c>
      <c r="R47">
        <v>1171</v>
      </c>
      <c r="S47">
        <v>78.066666666666663</v>
      </c>
      <c r="T47">
        <v>1.9734042553191489</v>
      </c>
      <c r="U47">
        <v>9.632792485055508E-2</v>
      </c>
    </row>
    <row r="48" spans="1:21">
      <c r="A48" t="s">
        <v>104</v>
      </c>
      <c r="B48" t="s">
        <v>105</v>
      </c>
      <c r="C48" t="s">
        <v>74</v>
      </c>
      <c r="D48">
        <v>136.00085999999999</v>
      </c>
      <c r="E48">
        <v>0</v>
      </c>
      <c r="F48">
        <v>0</v>
      </c>
      <c r="G48" t="s">
        <v>26</v>
      </c>
      <c r="H48">
        <v>28</v>
      </c>
      <c r="I48" t="s">
        <v>26</v>
      </c>
      <c r="J48" t="s">
        <v>26</v>
      </c>
      <c r="K48">
        <v>21.8</v>
      </c>
      <c r="L48">
        <v>327</v>
      </c>
      <c r="M48">
        <v>21.8</v>
      </c>
      <c r="N48">
        <v>970</v>
      </c>
      <c r="O48">
        <v>16.166666666666668</v>
      </c>
      <c r="P48">
        <v>189</v>
      </c>
      <c r="Q48">
        <v>12.6</v>
      </c>
      <c r="R48">
        <v>124</v>
      </c>
      <c r="S48">
        <v>8.2666666666666675</v>
      </c>
      <c r="T48">
        <v>1.7301587301587302</v>
      </c>
      <c r="U48">
        <v>0.10161290322580645</v>
      </c>
    </row>
    <row r="49" spans="1:21">
      <c r="A49" t="s">
        <v>106</v>
      </c>
      <c r="B49" t="s">
        <v>107</v>
      </c>
      <c r="C49" t="s">
        <v>25</v>
      </c>
      <c r="D49">
        <v>166.22628</v>
      </c>
      <c r="E49">
        <v>0</v>
      </c>
      <c r="F49">
        <v>0</v>
      </c>
      <c r="G49" t="s">
        <v>26</v>
      </c>
      <c r="H49">
        <v>0</v>
      </c>
      <c r="I49" t="s">
        <v>26</v>
      </c>
      <c r="J49" t="s">
        <v>26</v>
      </c>
      <c r="K49">
        <v>17.733333333333334</v>
      </c>
      <c r="L49">
        <v>266</v>
      </c>
      <c r="M49">
        <v>17.733333333333334</v>
      </c>
      <c r="N49">
        <v>1996</v>
      </c>
      <c r="O49">
        <v>33.266666666666666</v>
      </c>
      <c r="P49">
        <v>463</v>
      </c>
      <c r="Q49">
        <v>30.866666666666667</v>
      </c>
      <c r="R49">
        <v>749</v>
      </c>
      <c r="S49">
        <v>49.93333333333333</v>
      </c>
      <c r="T49">
        <v>0.5745140388768899</v>
      </c>
      <c r="U49">
        <v>4.1210502892745887E-2</v>
      </c>
    </row>
    <row r="50" spans="1:21">
      <c r="A50" t="s">
        <v>108</v>
      </c>
      <c r="B50" t="s">
        <v>109</v>
      </c>
      <c r="C50" t="s">
        <v>25</v>
      </c>
      <c r="D50">
        <v>166.21578</v>
      </c>
      <c r="E50">
        <v>0</v>
      </c>
      <c r="F50">
        <v>0</v>
      </c>
      <c r="G50" t="s">
        <v>26</v>
      </c>
      <c r="H50">
        <v>8</v>
      </c>
      <c r="I50">
        <v>45653</v>
      </c>
      <c r="J50">
        <v>685</v>
      </c>
      <c r="K50">
        <v>47.93333333333333</v>
      </c>
      <c r="L50">
        <v>719</v>
      </c>
      <c r="M50">
        <v>47.93333333333333</v>
      </c>
      <c r="N50">
        <v>2346</v>
      </c>
      <c r="O50">
        <v>39.1</v>
      </c>
      <c r="P50">
        <v>522</v>
      </c>
      <c r="Q50">
        <v>34.799999999999997</v>
      </c>
      <c r="R50">
        <v>620</v>
      </c>
      <c r="S50">
        <v>41.333333333333336</v>
      </c>
      <c r="T50">
        <v>1.3773946360153257</v>
      </c>
      <c r="U50">
        <v>5.612903225806451E-2</v>
      </c>
    </row>
    <row r="51" spans="1:21">
      <c r="A51" t="s">
        <v>110</v>
      </c>
      <c r="B51" t="s">
        <v>111</v>
      </c>
      <c r="C51" t="s">
        <v>25</v>
      </c>
      <c r="D51">
        <v>166.21038999999999</v>
      </c>
      <c r="E51">
        <v>0</v>
      </c>
      <c r="F51">
        <v>0</v>
      </c>
      <c r="G51">
        <v>56</v>
      </c>
      <c r="H51">
        <v>0</v>
      </c>
      <c r="I51" t="s">
        <v>26</v>
      </c>
      <c r="J51" t="s">
        <v>26</v>
      </c>
      <c r="K51">
        <v>24</v>
      </c>
      <c r="L51">
        <v>360</v>
      </c>
      <c r="M51">
        <v>24</v>
      </c>
      <c r="N51">
        <v>869</v>
      </c>
      <c r="O51">
        <v>14.483333333333333</v>
      </c>
      <c r="P51">
        <v>290</v>
      </c>
      <c r="Q51">
        <v>19.333333333333332</v>
      </c>
      <c r="R51">
        <v>168</v>
      </c>
      <c r="S51">
        <v>11.2</v>
      </c>
      <c r="T51">
        <v>1.2413793103448276</v>
      </c>
      <c r="U51">
        <v>0.11507936507936507</v>
      </c>
    </row>
    <row r="52" spans="1:21">
      <c r="A52" t="s">
        <v>112</v>
      </c>
      <c r="B52" t="s">
        <v>113</v>
      </c>
      <c r="C52" t="s">
        <v>25</v>
      </c>
      <c r="D52">
        <v>149.60847000000001</v>
      </c>
      <c r="E52">
        <v>0</v>
      </c>
      <c r="F52">
        <v>0</v>
      </c>
      <c r="G52" t="s">
        <v>26</v>
      </c>
      <c r="H52">
        <v>4</v>
      </c>
      <c r="I52" t="s">
        <v>26</v>
      </c>
      <c r="J52" t="s">
        <v>26</v>
      </c>
      <c r="K52">
        <v>29.333333333333332</v>
      </c>
      <c r="L52">
        <v>440</v>
      </c>
      <c r="M52">
        <v>29.333333333333332</v>
      </c>
      <c r="N52">
        <v>2326</v>
      </c>
      <c r="O52">
        <v>38.766666666666666</v>
      </c>
      <c r="P52">
        <v>390</v>
      </c>
      <c r="Q52">
        <v>26</v>
      </c>
      <c r="R52">
        <v>388</v>
      </c>
      <c r="S52">
        <v>25.866666666666667</v>
      </c>
      <c r="T52">
        <v>1.1282051282051282</v>
      </c>
      <c r="U52">
        <v>6.7010309278350513E-2</v>
      </c>
    </row>
    <row r="53" spans="1:21">
      <c r="A53" t="s">
        <v>114</v>
      </c>
      <c r="B53" t="s">
        <v>115</v>
      </c>
      <c r="C53" t="s">
        <v>25</v>
      </c>
      <c r="D53">
        <v>187.00706</v>
      </c>
      <c r="E53">
        <v>0</v>
      </c>
      <c r="F53">
        <v>0</v>
      </c>
      <c r="G53" t="s">
        <v>26</v>
      </c>
      <c r="H53">
        <v>0</v>
      </c>
      <c r="I53">
        <v>45649</v>
      </c>
      <c r="J53">
        <v>0.06</v>
      </c>
      <c r="N53">
        <v>280</v>
      </c>
      <c r="O53">
        <v>4.666666666666667</v>
      </c>
    </row>
    <row r="54" spans="1:21">
      <c r="A54" t="s">
        <v>116</v>
      </c>
      <c r="B54" t="s">
        <v>117</v>
      </c>
      <c r="C54" t="s">
        <v>25</v>
      </c>
      <c r="D54">
        <v>169.99643</v>
      </c>
      <c r="E54">
        <v>0</v>
      </c>
      <c r="F54">
        <v>0</v>
      </c>
      <c r="G54" t="s">
        <v>26</v>
      </c>
      <c r="H54">
        <v>0</v>
      </c>
      <c r="I54">
        <v>45652</v>
      </c>
      <c r="J54">
        <v>515</v>
      </c>
      <c r="K54">
        <v>58.666666666666664</v>
      </c>
      <c r="L54">
        <v>880</v>
      </c>
      <c r="M54">
        <v>58.666666666666664</v>
      </c>
      <c r="N54">
        <v>3218</v>
      </c>
      <c r="O54">
        <v>53.633333333333333</v>
      </c>
      <c r="P54">
        <v>638</v>
      </c>
      <c r="Q54">
        <v>42.533333333333331</v>
      </c>
      <c r="R54">
        <v>469</v>
      </c>
      <c r="S54">
        <v>31.266666666666666</v>
      </c>
      <c r="T54">
        <v>1.3793103448275863</v>
      </c>
      <c r="U54">
        <v>9.0689410092395159E-2</v>
      </c>
    </row>
    <row r="55" spans="1:21">
      <c r="A55" t="s">
        <v>118</v>
      </c>
      <c r="B55" t="s">
        <v>119</v>
      </c>
      <c r="C55" t="s">
        <v>25</v>
      </c>
      <c r="D55">
        <v>158.39643000000001</v>
      </c>
      <c r="E55">
        <v>0</v>
      </c>
      <c r="F55">
        <v>0</v>
      </c>
      <c r="G55" t="s">
        <v>26</v>
      </c>
      <c r="H55">
        <v>12</v>
      </c>
      <c r="I55" t="s">
        <v>26</v>
      </c>
      <c r="J55" t="s">
        <v>26</v>
      </c>
      <c r="K55">
        <v>51.533333333333331</v>
      </c>
      <c r="L55">
        <v>773</v>
      </c>
      <c r="M55">
        <v>51.533333333333331</v>
      </c>
      <c r="N55">
        <v>4181</v>
      </c>
      <c r="O55">
        <v>69.683333333333337</v>
      </c>
      <c r="P55">
        <v>668</v>
      </c>
      <c r="Q55">
        <v>44.533333333333331</v>
      </c>
      <c r="R55">
        <v>328</v>
      </c>
      <c r="S55">
        <v>21.866666666666667</v>
      </c>
      <c r="T55">
        <v>1.1571856287425151</v>
      </c>
      <c r="U55">
        <v>0.13577235772357724</v>
      </c>
    </row>
    <row r="56" spans="1:21">
      <c r="A56" t="s">
        <v>120</v>
      </c>
      <c r="B56" t="s">
        <v>121</v>
      </c>
      <c r="C56" t="s">
        <v>74</v>
      </c>
      <c r="D56">
        <v>133.91913</v>
      </c>
      <c r="E56">
        <v>0</v>
      </c>
      <c r="F56">
        <v>0</v>
      </c>
      <c r="G56" t="s">
        <v>26</v>
      </c>
      <c r="H56">
        <v>0</v>
      </c>
      <c r="I56" t="s">
        <v>26</v>
      </c>
      <c r="J56" t="s">
        <v>26</v>
      </c>
      <c r="K56">
        <v>9.7333333333333325</v>
      </c>
      <c r="L56">
        <v>146</v>
      </c>
      <c r="M56">
        <v>9.7333333333333325</v>
      </c>
      <c r="N56">
        <v>534</v>
      </c>
      <c r="O56">
        <v>8.9</v>
      </c>
      <c r="P56">
        <v>234</v>
      </c>
      <c r="Q56">
        <v>15.6</v>
      </c>
      <c r="R56">
        <v>91</v>
      </c>
      <c r="S56">
        <v>6.0666666666666664</v>
      </c>
      <c r="T56">
        <v>0.62393162393162394</v>
      </c>
      <c r="U56">
        <v>0.17142857142857143</v>
      </c>
    </row>
    <row r="57" spans="1:21">
      <c r="A57" t="s">
        <v>122</v>
      </c>
      <c r="B57" t="s">
        <v>123</v>
      </c>
      <c r="C57" t="s">
        <v>25</v>
      </c>
      <c r="D57">
        <v>158.39017000000001</v>
      </c>
      <c r="E57">
        <v>0</v>
      </c>
      <c r="F57">
        <v>0</v>
      </c>
      <c r="G57" t="s">
        <v>26</v>
      </c>
      <c r="H57">
        <v>0</v>
      </c>
      <c r="I57">
        <v>45645</v>
      </c>
      <c r="J57">
        <v>64</v>
      </c>
      <c r="K57">
        <v>24.266666666666666</v>
      </c>
      <c r="L57">
        <v>364</v>
      </c>
      <c r="M57">
        <v>24.266666666666666</v>
      </c>
      <c r="N57">
        <v>1187</v>
      </c>
      <c r="O57">
        <v>19.783333333333335</v>
      </c>
      <c r="P57">
        <v>317</v>
      </c>
      <c r="Q57">
        <v>21.133333333333333</v>
      </c>
      <c r="R57">
        <v>444.44</v>
      </c>
      <c r="S57">
        <v>29.629333333333332</v>
      </c>
      <c r="T57">
        <v>1.1482649842271293</v>
      </c>
      <c r="U57">
        <v>4.7550475504755045E-2</v>
      </c>
    </row>
    <row r="58" spans="1:21">
      <c r="A58" t="s">
        <v>124</v>
      </c>
      <c r="B58" t="s">
        <v>125</v>
      </c>
      <c r="C58" t="s">
        <v>25</v>
      </c>
      <c r="D58">
        <v>158.40635</v>
      </c>
      <c r="E58">
        <v>0</v>
      </c>
      <c r="F58">
        <v>0</v>
      </c>
      <c r="G58">
        <v>392</v>
      </c>
      <c r="H58">
        <v>0</v>
      </c>
      <c r="I58">
        <v>45645</v>
      </c>
      <c r="J58">
        <v>0</v>
      </c>
      <c r="K58">
        <v>9.3333333333333339</v>
      </c>
      <c r="L58">
        <v>140</v>
      </c>
      <c r="M58">
        <v>9.3333333333333339</v>
      </c>
      <c r="N58">
        <v>325</v>
      </c>
      <c r="O58">
        <v>5.416666666666667</v>
      </c>
      <c r="P58">
        <v>151</v>
      </c>
      <c r="Q58">
        <v>10.066666666666666</v>
      </c>
      <c r="R58">
        <v>112</v>
      </c>
      <c r="S58">
        <v>7.4666666666666668</v>
      </c>
      <c r="T58">
        <v>0.92715231788079466</v>
      </c>
      <c r="U58">
        <v>8.9880952380952381E-2</v>
      </c>
    </row>
    <row r="59" spans="1:21">
      <c r="A59" t="s">
        <v>126</v>
      </c>
      <c r="B59" t="s">
        <v>127</v>
      </c>
      <c r="C59" t="s">
        <v>25</v>
      </c>
      <c r="D59">
        <v>185.45964000000001</v>
      </c>
      <c r="E59">
        <v>0</v>
      </c>
      <c r="F59">
        <v>0</v>
      </c>
      <c r="G59" t="s">
        <v>26</v>
      </c>
      <c r="H59">
        <v>159</v>
      </c>
      <c r="I59">
        <v>45652</v>
      </c>
      <c r="J59">
        <v>572</v>
      </c>
      <c r="K59">
        <v>66.066666666666663</v>
      </c>
      <c r="L59">
        <v>991</v>
      </c>
      <c r="M59">
        <v>66.066666666666663</v>
      </c>
      <c r="N59">
        <v>4203</v>
      </c>
      <c r="O59">
        <v>70.05</v>
      </c>
      <c r="P59">
        <v>887</v>
      </c>
      <c r="Q59">
        <v>59.133333333333333</v>
      </c>
      <c r="R59">
        <v>511</v>
      </c>
      <c r="S59">
        <v>34.06666666666667</v>
      </c>
      <c r="T59">
        <v>1.117249154453213</v>
      </c>
      <c r="U59">
        <v>0.1157208088714938</v>
      </c>
    </row>
    <row r="60" spans="1:21">
      <c r="A60" t="s">
        <v>128</v>
      </c>
      <c r="B60" t="s">
        <v>129</v>
      </c>
      <c r="C60" t="s">
        <v>74</v>
      </c>
      <c r="D60">
        <v>134.85559000000001</v>
      </c>
      <c r="E60">
        <v>0</v>
      </c>
      <c r="F60">
        <v>0</v>
      </c>
      <c r="G60" t="s">
        <v>26</v>
      </c>
      <c r="H60">
        <v>82</v>
      </c>
      <c r="I60">
        <v>45649</v>
      </c>
      <c r="J60">
        <v>0</v>
      </c>
      <c r="K60">
        <v>74.666666666666671</v>
      </c>
      <c r="L60">
        <v>1120</v>
      </c>
      <c r="M60">
        <v>74.666666666666671</v>
      </c>
      <c r="N60">
        <v>3345</v>
      </c>
      <c r="O60">
        <v>55.75</v>
      </c>
      <c r="P60">
        <v>753</v>
      </c>
      <c r="Q60">
        <v>50.2</v>
      </c>
      <c r="R60">
        <v>551</v>
      </c>
      <c r="S60">
        <v>36.733333333333334</v>
      </c>
      <c r="T60">
        <v>1.4873837981407703</v>
      </c>
      <c r="U60">
        <v>9.1107078039927417E-2</v>
      </c>
    </row>
    <row r="61" spans="1:21">
      <c r="A61" t="s">
        <v>130</v>
      </c>
      <c r="B61" t="s">
        <v>131</v>
      </c>
      <c r="C61" t="s">
        <v>74</v>
      </c>
      <c r="D61">
        <v>122.40097</v>
      </c>
      <c r="E61">
        <v>0</v>
      </c>
      <c r="F61">
        <v>0</v>
      </c>
      <c r="G61" t="s">
        <v>26</v>
      </c>
      <c r="H61">
        <v>0</v>
      </c>
      <c r="I61">
        <v>45646</v>
      </c>
      <c r="J61">
        <v>22</v>
      </c>
      <c r="K61">
        <v>3.9333333333333331</v>
      </c>
      <c r="L61">
        <v>59</v>
      </c>
      <c r="M61">
        <v>3.9333333333333331</v>
      </c>
      <c r="N61">
        <v>262</v>
      </c>
      <c r="O61">
        <v>4.3666666666666663</v>
      </c>
      <c r="T61">
        <v>0</v>
      </c>
    </row>
    <row r="62" spans="1:21">
      <c r="A62" t="s">
        <v>132</v>
      </c>
      <c r="B62" t="s">
        <v>133</v>
      </c>
      <c r="C62" t="s">
        <v>74</v>
      </c>
      <c r="D62">
        <v>267.69229999999999</v>
      </c>
      <c r="E62">
        <v>0</v>
      </c>
      <c r="F62">
        <v>0</v>
      </c>
      <c r="G62" t="s">
        <v>26</v>
      </c>
      <c r="H62">
        <v>0</v>
      </c>
      <c r="I62" t="s">
        <v>26</v>
      </c>
      <c r="J62" t="s">
        <v>26</v>
      </c>
      <c r="P62">
        <v>1</v>
      </c>
      <c r="Q62">
        <v>6.6666666666666666E-2</v>
      </c>
      <c r="U62">
        <v>0</v>
      </c>
    </row>
    <row r="63" spans="1:21">
      <c r="A63" t="s">
        <v>134</v>
      </c>
      <c r="B63" t="s">
        <v>133</v>
      </c>
      <c r="C63" t="s">
        <v>74</v>
      </c>
      <c r="D63">
        <v>133.84614999999999</v>
      </c>
      <c r="E63">
        <v>0</v>
      </c>
      <c r="F63">
        <v>0</v>
      </c>
      <c r="G63" t="s">
        <v>26</v>
      </c>
      <c r="H63">
        <v>0</v>
      </c>
      <c r="I63" t="s">
        <v>26</v>
      </c>
      <c r="J63" t="s">
        <v>26</v>
      </c>
      <c r="P63">
        <v>1</v>
      </c>
      <c r="Q63">
        <v>6.6666666666666666E-2</v>
      </c>
      <c r="U63">
        <v>0</v>
      </c>
    </row>
    <row r="64" spans="1:21">
      <c r="A64" t="s">
        <v>135</v>
      </c>
      <c r="B64" t="s">
        <v>136</v>
      </c>
      <c r="C64" t="s">
        <v>25</v>
      </c>
      <c r="D64">
        <v>134.87342000000001</v>
      </c>
      <c r="E64">
        <v>0</v>
      </c>
      <c r="F64">
        <v>0</v>
      </c>
      <c r="G64" t="s">
        <v>26</v>
      </c>
      <c r="H64">
        <v>0</v>
      </c>
      <c r="I64" t="s">
        <v>26</v>
      </c>
      <c r="J64" t="s">
        <v>26</v>
      </c>
      <c r="K64">
        <v>0.2</v>
      </c>
      <c r="L64">
        <v>3</v>
      </c>
      <c r="M64">
        <v>0.2</v>
      </c>
      <c r="N64">
        <v>68</v>
      </c>
      <c r="O64">
        <v>1.1333333333333333</v>
      </c>
      <c r="T64">
        <v>0</v>
      </c>
    </row>
    <row r="65" spans="1:21">
      <c r="A65" t="s">
        <v>137</v>
      </c>
      <c r="B65" t="s">
        <v>138</v>
      </c>
      <c r="C65" t="s">
        <v>74</v>
      </c>
      <c r="D65">
        <v>138.83391</v>
      </c>
      <c r="E65">
        <v>0</v>
      </c>
      <c r="F65">
        <v>0</v>
      </c>
      <c r="G65">
        <v>196</v>
      </c>
      <c r="H65">
        <v>28</v>
      </c>
      <c r="I65" t="s">
        <v>26</v>
      </c>
      <c r="J65" t="s">
        <v>26</v>
      </c>
      <c r="K65">
        <v>9.6</v>
      </c>
      <c r="L65">
        <v>144</v>
      </c>
      <c r="M65">
        <v>9.6</v>
      </c>
      <c r="N65">
        <v>385</v>
      </c>
      <c r="O65">
        <v>6.416666666666667</v>
      </c>
      <c r="P65">
        <v>235</v>
      </c>
      <c r="Q65">
        <v>15.666666666666666</v>
      </c>
      <c r="R65">
        <v>124</v>
      </c>
      <c r="S65">
        <v>8.2666666666666675</v>
      </c>
      <c r="T65">
        <v>0.61276595744680851</v>
      </c>
      <c r="U65">
        <v>0.12634408602150538</v>
      </c>
    </row>
    <row r="66" spans="1:21">
      <c r="A66" t="s">
        <v>139</v>
      </c>
      <c r="B66" t="s">
        <v>140</v>
      </c>
      <c r="C66" t="s">
        <v>74</v>
      </c>
      <c r="D66">
        <v>108.80043000000001</v>
      </c>
      <c r="E66">
        <v>0</v>
      </c>
      <c r="F66">
        <v>0</v>
      </c>
      <c r="G66" t="s">
        <v>26</v>
      </c>
      <c r="H66">
        <v>0</v>
      </c>
      <c r="I66" t="s">
        <v>26</v>
      </c>
      <c r="J66" t="s">
        <v>26</v>
      </c>
      <c r="P66">
        <v>7812</v>
      </c>
      <c r="Q66">
        <v>520.79999999999995</v>
      </c>
      <c r="R66">
        <v>7616</v>
      </c>
      <c r="S66">
        <v>507.73333333333335</v>
      </c>
      <c r="U66">
        <v>6.8382352941176464E-2</v>
      </c>
    </row>
    <row r="67" spans="1:21">
      <c r="A67" t="s">
        <v>141</v>
      </c>
      <c r="B67" t="s">
        <v>140</v>
      </c>
      <c r="C67" t="s">
        <v>74</v>
      </c>
      <c r="D67">
        <v>108.80043000000001</v>
      </c>
      <c r="E67">
        <v>0</v>
      </c>
      <c r="F67">
        <v>0</v>
      </c>
      <c r="G67" t="s">
        <v>26</v>
      </c>
      <c r="H67">
        <v>0</v>
      </c>
      <c r="I67" t="s">
        <v>26</v>
      </c>
      <c r="J67" t="s">
        <v>26</v>
      </c>
      <c r="R67">
        <v>1176</v>
      </c>
      <c r="S67">
        <v>78.400000000000006</v>
      </c>
    </row>
    <row r="68" spans="1:21">
      <c r="A68" t="s">
        <v>142</v>
      </c>
      <c r="B68" t="s">
        <v>140</v>
      </c>
      <c r="C68" t="s">
        <v>74</v>
      </c>
      <c r="D68">
        <v>113.63273</v>
      </c>
      <c r="E68">
        <v>0</v>
      </c>
      <c r="F68">
        <v>0</v>
      </c>
      <c r="G68" t="s">
        <v>26</v>
      </c>
      <c r="H68">
        <v>1</v>
      </c>
      <c r="I68" t="s">
        <v>26</v>
      </c>
      <c r="J68" t="s">
        <v>26</v>
      </c>
      <c r="K68">
        <v>6.6666666666666666E-2</v>
      </c>
      <c r="L68">
        <v>1</v>
      </c>
      <c r="M68">
        <v>6.6666666666666666E-2</v>
      </c>
      <c r="N68">
        <v>365</v>
      </c>
      <c r="O68">
        <v>6.083333333333333</v>
      </c>
      <c r="T68">
        <v>0</v>
      </c>
    </row>
    <row r="69" spans="1:21">
      <c r="A69" t="s">
        <v>143</v>
      </c>
      <c r="B69" t="s">
        <v>140</v>
      </c>
      <c r="C69" t="s">
        <v>74</v>
      </c>
      <c r="D69">
        <v>113.63273</v>
      </c>
      <c r="E69">
        <v>0</v>
      </c>
      <c r="F69">
        <v>0</v>
      </c>
      <c r="G69">
        <v>224</v>
      </c>
      <c r="H69">
        <v>0</v>
      </c>
      <c r="I69">
        <v>45650</v>
      </c>
      <c r="J69">
        <v>57.73</v>
      </c>
      <c r="K69">
        <v>11.2</v>
      </c>
      <c r="L69">
        <v>168</v>
      </c>
      <c r="M69">
        <v>11.2</v>
      </c>
      <c r="N69">
        <v>366</v>
      </c>
      <c r="O69">
        <v>6.1</v>
      </c>
      <c r="T69">
        <v>0</v>
      </c>
    </row>
    <row r="70" spans="1:21">
      <c r="A70" t="s">
        <v>144</v>
      </c>
      <c r="B70" t="s">
        <v>140</v>
      </c>
      <c r="C70" t="s">
        <v>74</v>
      </c>
      <c r="D70">
        <v>123.95874000000001</v>
      </c>
      <c r="E70">
        <v>0</v>
      </c>
      <c r="F70">
        <v>0</v>
      </c>
      <c r="G70" t="s">
        <v>26</v>
      </c>
      <c r="H70">
        <v>280</v>
      </c>
      <c r="I70">
        <v>45649</v>
      </c>
      <c r="J70">
        <v>0</v>
      </c>
      <c r="K70">
        <v>20.466666666666665</v>
      </c>
      <c r="L70">
        <v>307</v>
      </c>
      <c r="M70">
        <v>20.466666666666665</v>
      </c>
      <c r="N70">
        <v>1493</v>
      </c>
      <c r="O70">
        <v>24.883333333333333</v>
      </c>
      <c r="T70">
        <v>0</v>
      </c>
    </row>
    <row r="71" spans="1:21">
      <c r="A71" t="s">
        <v>145</v>
      </c>
      <c r="B71" t="s">
        <v>140</v>
      </c>
      <c r="C71" t="s">
        <v>74</v>
      </c>
      <c r="D71">
        <v>118.69587</v>
      </c>
      <c r="E71">
        <v>0</v>
      </c>
      <c r="F71">
        <v>0</v>
      </c>
      <c r="G71" t="s">
        <v>26</v>
      </c>
      <c r="H71">
        <v>476</v>
      </c>
      <c r="I71">
        <v>45649</v>
      </c>
      <c r="J71">
        <v>144</v>
      </c>
      <c r="K71">
        <v>352.8</v>
      </c>
      <c r="L71">
        <v>5292</v>
      </c>
      <c r="M71">
        <v>352.8</v>
      </c>
      <c r="N71">
        <v>35168</v>
      </c>
      <c r="O71">
        <v>586.13333333333333</v>
      </c>
      <c r="T71">
        <v>0</v>
      </c>
    </row>
    <row r="72" spans="1:21">
      <c r="A72" t="s">
        <v>146</v>
      </c>
      <c r="B72" t="s">
        <v>140</v>
      </c>
      <c r="C72" t="s">
        <v>74</v>
      </c>
      <c r="D72">
        <v>98.904700000000005</v>
      </c>
      <c r="E72">
        <v>0</v>
      </c>
      <c r="F72">
        <v>0</v>
      </c>
      <c r="G72" t="s">
        <v>26</v>
      </c>
      <c r="H72">
        <v>0</v>
      </c>
      <c r="I72" t="s">
        <v>26</v>
      </c>
      <c r="J72" t="s">
        <v>26</v>
      </c>
      <c r="K72">
        <v>1.9333333333333333</v>
      </c>
      <c r="L72">
        <v>29</v>
      </c>
      <c r="M72">
        <v>1.9333333333333333</v>
      </c>
      <c r="N72">
        <v>198</v>
      </c>
      <c r="O72">
        <v>3.3</v>
      </c>
      <c r="P72">
        <v>22</v>
      </c>
      <c r="Q72">
        <v>1.4666666666666666</v>
      </c>
      <c r="R72">
        <v>5</v>
      </c>
      <c r="S72">
        <v>0.33333333333333331</v>
      </c>
      <c r="T72">
        <v>1.3181818181818181</v>
      </c>
      <c r="U72">
        <v>0.29333333333333333</v>
      </c>
    </row>
    <row r="73" spans="1:21">
      <c r="A73" t="s">
        <v>147</v>
      </c>
      <c r="B73" t="s">
        <v>148</v>
      </c>
      <c r="C73" t="s">
        <v>74</v>
      </c>
      <c r="D73">
        <v>138.85713999999999</v>
      </c>
      <c r="E73">
        <v>0</v>
      </c>
      <c r="F73">
        <v>0</v>
      </c>
      <c r="G73">
        <v>2604</v>
      </c>
      <c r="H73">
        <v>280</v>
      </c>
      <c r="I73">
        <v>45646</v>
      </c>
      <c r="J73">
        <v>1679</v>
      </c>
      <c r="K73">
        <v>561.86666666666667</v>
      </c>
      <c r="L73">
        <v>8428</v>
      </c>
      <c r="M73">
        <v>561.86666666666667</v>
      </c>
      <c r="N73">
        <v>21673</v>
      </c>
      <c r="O73">
        <v>361.21666666666664</v>
      </c>
      <c r="P73">
        <v>6020</v>
      </c>
      <c r="Q73">
        <v>401.33333333333331</v>
      </c>
      <c r="R73">
        <v>3839</v>
      </c>
      <c r="S73">
        <v>255.93333333333334</v>
      </c>
      <c r="T73">
        <v>1.4</v>
      </c>
      <c r="U73">
        <v>0.10454111313710167</v>
      </c>
    </row>
    <row r="74" spans="1:21">
      <c r="A74" t="s">
        <v>149</v>
      </c>
      <c r="B74" t="s">
        <v>150</v>
      </c>
      <c r="C74" t="s">
        <v>25</v>
      </c>
      <c r="D74">
        <v>160.291</v>
      </c>
      <c r="E74">
        <v>0</v>
      </c>
      <c r="F74">
        <v>0</v>
      </c>
      <c r="G74">
        <v>868</v>
      </c>
      <c r="H74">
        <v>364</v>
      </c>
      <c r="I74">
        <v>45645</v>
      </c>
      <c r="J74">
        <v>2645</v>
      </c>
      <c r="K74">
        <v>358.4</v>
      </c>
      <c r="L74">
        <v>5376</v>
      </c>
      <c r="M74">
        <v>358.4</v>
      </c>
      <c r="N74">
        <v>15010</v>
      </c>
      <c r="O74">
        <v>250.16666666666666</v>
      </c>
      <c r="P74">
        <v>5908</v>
      </c>
      <c r="Q74">
        <v>393.86666666666667</v>
      </c>
      <c r="R74">
        <v>4482</v>
      </c>
      <c r="S74">
        <v>298.8</v>
      </c>
      <c r="T74">
        <v>0.90995260663507105</v>
      </c>
      <c r="U74">
        <v>8.7877435668600332E-2</v>
      </c>
    </row>
    <row r="75" spans="1:21">
      <c r="A75" t="s">
        <v>151</v>
      </c>
      <c r="B75" t="s">
        <v>152</v>
      </c>
      <c r="C75" t="s">
        <v>74</v>
      </c>
      <c r="D75">
        <v>107.09612</v>
      </c>
      <c r="E75">
        <v>0</v>
      </c>
      <c r="F75">
        <v>0</v>
      </c>
      <c r="G75">
        <v>419</v>
      </c>
      <c r="H75">
        <v>0</v>
      </c>
      <c r="I75">
        <v>45647</v>
      </c>
      <c r="J75">
        <v>949</v>
      </c>
      <c r="K75">
        <v>300.46666666666664</v>
      </c>
      <c r="L75">
        <v>4507</v>
      </c>
      <c r="M75">
        <v>300.46666666666664</v>
      </c>
      <c r="N75">
        <v>12996</v>
      </c>
      <c r="O75">
        <v>216.6</v>
      </c>
      <c r="T75">
        <v>0</v>
      </c>
    </row>
    <row r="76" spans="1:21">
      <c r="A76" t="s">
        <v>153</v>
      </c>
      <c r="B76" t="s">
        <v>154</v>
      </c>
      <c r="C76" t="s">
        <v>25</v>
      </c>
      <c r="D76">
        <v>166.21437</v>
      </c>
      <c r="E76">
        <v>0</v>
      </c>
      <c r="F76">
        <v>0</v>
      </c>
      <c r="G76" t="s">
        <v>26</v>
      </c>
      <c r="H76">
        <v>0</v>
      </c>
      <c r="I76" t="s">
        <v>26</v>
      </c>
      <c r="J76" t="s">
        <v>26</v>
      </c>
      <c r="K76">
        <v>3.6</v>
      </c>
      <c r="L76">
        <v>54</v>
      </c>
      <c r="M76">
        <v>3.6</v>
      </c>
      <c r="N76">
        <v>228</v>
      </c>
      <c r="O76">
        <v>3.8</v>
      </c>
      <c r="T76">
        <v>0</v>
      </c>
    </row>
    <row r="77" spans="1:21">
      <c r="A77" t="s">
        <v>155</v>
      </c>
      <c r="K77">
        <v>3331</v>
      </c>
      <c r="L77">
        <v>49965</v>
      </c>
      <c r="M77">
        <v>3331</v>
      </c>
      <c r="N77">
        <v>185734</v>
      </c>
      <c r="O77">
        <v>3095.5666666666666</v>
      </c>
      <c r="P77">
        <v>48203</v>
      </c>
      <c r="Q77">
        <v>3213.5333333333333</v>
      </c>
      <c r="R77">
        <v>41643.440000000002</v>
      </c>
      <c r="S77">
        <v>2776.2293333333337</v>
      </c>
      <c r="T77">
        <v>1.0365537414683734</v>
      </c>
      <c r="U77">
        <v>7.7167816427589395E-2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A900-343D-41A5-9E77-F6435BDD6B7A}">
  <dimension ref="A1:U78"/>
  <sheetViews>
    <sheetView workbookViewId="0">
      <selection activeCell="D33" sqref="D33"/>
    </sheetView>
  </sheetViews>
  <sheetFormatPr defaultColWidth="11.42578125" defaultRowHeight="15"/>
  <sheetData>
    <row r="1" spans="1:21">
      <c r="A1" t="s">
        <v>0</v>
      </c>
      <c r="B1" t="s">
        <v>156</v>
      </c>
    </row>
    <row r="5" spans="1:21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</row>
    <row r="6" spans="1:21">
      <c r="A6" t="s">
        <v>23</v>
      </c>
      <c r="B6" t="s">
        <v>24</v>
      </c>
      <c r="C6" t="s">
        <v>25</v>
      </c>
      <c r="D6">
        <v>134.85314</v>
      </c>
      <c r="E6">
        <v>0</v>
      </c>
      <c r="F6">
        <v>0</v>
      </c>
      <c r="G6" t="s">
        <v>26</v>
      </c>
      <c r="H6">
        <v>0</v>
      </c>
      <c r="I6" t="s">
        <v>26</v>
      </c>
      <c r="J6" t="s">
        <v>26</v>
      </c>
      <c r="P6">
        <v>2429</v>
      </c>
      <c r="Q6">
        <v>161.93333333333334</v>
      </c>
      <c r="R6">
        <v>729</v>
      </c>
      <c r="S6">
        <v>48.6</v>
      </c>
      <c r="U6">
        <v>0.2221307727480567</v>
      </c>
    </row>
    <row r="7" spans="1:21">
      <c r="A7" t="s">
        <v>27</v>
      </c>
      <c r="B7" t="s">
        <v>28</v>
      </c>
      <c r="C7" t="s">
        <v>25</v>
      </c>
      <c r="D7">
        <v>160.28813</v>
      </c>
      <c r="E7">
        <v>0</v>
      </c>
      <c r="F7">
        <v>0</v>
      </c>
      <c r="G7" t="s">
        <v>26</v>
      </c>
      <c r="H7">
        <v>0</v>
      </c>
      <c r="I7" t="s">
        <v>26</v>
      </c>
      <c r="J7" t="s">
        <v>26</v>
      </c>
      <c r="P7">
        <v>1036</v>
      </c>
      <c r="Q7">
        <v>69.066666666666663</v>
      </c>
      <c r="R7">
        <v>1232</v>
      </c>
      <c r="S7">
        <v>82.13333333333334</v>
      </c>
      <c r="U7">
        <v>5.6060606060606061E-2</v>
      </c>
    </row>
    <row r="8" spans="1:21">
      <c r="A8" t="s">
        <v>29</v>
      </c>
      <c r="B8" t="s">
        <v>30</v>
      </c>
      <c r="C8" t="s">
        <v>25</v>
      </c>
      <c r="D8">
        <v>205.74289999999999</v>
      </c>
      <c r="E8">
        <v>0</v>
      </c>
      <c r="F8">
        <v>0</v>
      </c>
      <c r="G8" t="s">
        <v>26</v>
      </c>
      <c r="H8">
        <v>0</v>
      </c>
      <c r="I8" t="s">
        <v>26</v>
      </c>
      <c r="J8" t="s">
        <v>26</v>
      </c>
      <c r="P8">
        <v>4717</v>
      </c>
      <c r="Q8">
        <v>314.46666666666664</v>
      </c>
      <c r="R8">
        <v>4088</v>
      </c>
      <c r="S8">
        <v>272.53333333333336</v>
      </c>
      <c r="U8">
        <v>7.6924331376386171E-2</v>
      </c>
    </row>
    <row r="9" spans="1:21">
      <c r="A9" t="s">
        <v>31</v>
      </c>
      <c r="B9" t="s">
        <v>32</v>
      </c>
      <c r="C9" t="s">
        <v>25</v>
      </c>
      <c r="D9">
        <v>196.35136</v>
      </c>
      <c r="E9">
        <v>0</v>
      </c>
      <c r="F9">
        <v>0</v>
      </c>
      <c r="G9" t="s">
        <v>26</v>
      </c>
      <c r="H9">
        <v>12</v>
      </c>
      <c r="I9" t="s">
        <v>26</v>
      </c>
      <c r="J9" t="s">
        <v>26</v>
      </c>
      <c r="K9">
        <v>8</v>
      </c>
      <c r="L9">
        <v>120</v>
      </c>
      <c r="M9">
        <v>8</v>
      </c>
      <c r="N9">
        <v>966</v>
      </c>
      <c r="O9">
        <v>16.100000000000001</v>
      </c>
      <c r="P9">
        <v>140</v>
      </c>
      <c r="Q9">
        <v>9.3333333333333339</v>
      </c>
      <c r="R9">
        <v>163</v>
      </c>
      <c r="S9">
        <v>10.866666666666667</v>
      </c>
      <c r="T9">
        <v>0.8571428571428571</v>
      </c>
      <c r="U9">
        <v>5.7259713701431493E-2</v>
      </c>
    </row>
    <row r="10" spans="1:21">
      <c r="A10" t="s">
        <v>33</v>
      </c>
      <c r="B10" t="s">
        <v>34</v>
      </c>
      <c r="C10" t="s">
        <v>25</v>
      </c>
      <c r="D10">
        <v>154.64787999999999</v>
      </c>
      <c r="E10">
        <v>0</v>
      </c>
      <c r="F10">
        <v>0</v>
      </c>
      <c r="G10" t="s">
        <v>26</v>
      </c>
      <c r="H10">
        <v>0</v>
      </c>
      <c r="I10" t="s">
        <v>26</v>
      </c>
      <c r="J10" t="s">
        <v>26</v>
      </c>
      <c r="R10">
        <v>3</v>
      </c>
      <c r="S10">
        <v>0.2</v>
      </c>
    </row>
    <row r="11" spans="1:21">
      <c r="A11" t="s">
        <v>35</v>
      </c>
      <c r="B11" t="s">
        <v>34</v>
      </c>
      <c r="C11" t="s">
        <v>25</v>
      </c>
      <c r="D11">
        <v>160.18779000000001</v>
      </c>
      <c r="E11">
        <v>0</v>
      </c>
      <c r="F11">
        <v>0</v>
      </c>
      <c r="G11" t="s">
        <v>26</v>
      </c>
      <c r="H11">
        <v>10</v>
      </c>
      <c r="I11">
        <v>45645</v>
      </c>
      <c r="J11">
        <v>4</v>
      </c>
      <c r="K11">
        <v>26.733333333333334</v>
      </c>
      <c r="L11">
        <v>401</v>
      </c>
      <c r="M11">
        <v>26.733333333333334</v>
      </c>
      <c r="N11">
        <v>1510</v>
      </c>
      <c r="O11">
        <v>25.166666666666668</v>
      </c>
      <c r="P11">
        <v>305</v>
      </c>
      <c r="Q11">
        <v>20.333333333333332</v>
      </c>
      <c r="R11">
        <v>223</v>
      </c>
      <c r="S11">
        <v>14.866666666666667</v>
      </c>
      <c r="T11">
        <v>1.3147540983606558</v>
      </c>
      <c r="U11">
        <v>9.1180866965620319E-2</v>
      </c>
    </row>
    <row r="12" spans="1:21">
      <c r="A12" t="s">
        <v>36</v>
      </c>
      <c r="B12" t="s">
        <v>34</v>
      </c>
      <c r="C12" t="s">
        <v>25</v>
      </c>
      <c r="D12">
        <v>160.28813</v>
      </c>
      <c r="E12">
        <v>0</v>
      </c>
      <c r="F12">
        <v>0</v>
      </c>
      <c r="G12" t="s">
        <v>26</v>
      </c>
      <c r="H12">
        <v>352</v>
      </c>
      <c r="I12" t="s">
        <v>26</v>
      </c>
      <c r="J12" t="s">
        <v>26</v>
      </c>
      <c r="N12">
        <v>352</v>
      </c>
      <c r="O12">
        <v>5.8666666666666663</v>
      </c>
    </row>
    <row r="13" spans="1:21">
      <c r="A13" t="s">
        <v>37</v>
      </c>
      <c r="B13" t="s">
        <v>38</v>
      </c>
      <c r="C13" t="s">
        <v>25</v>
      </c>
      <c r="D13">
        <v>224.45714000000001</v>
      </c>
      <c r="E13">
        <v>0</v>
      </c>
      <c r="F13">
        <v>0</v>
      </c>
      <c r="G13" t="s">
        <v>26</v>
      </c>
      <c r="H13">
        <v>365</v>
      </c>
      <c r="I13">
        <v>45646</v>
      </c>
      <c r="J13">
        <v>399</v>
      </c>
      <c r="K13">
        <v>89.066666666666663</v>
      </c>
      <c r="L13">
        <v>1336</v>
      </c>
      <c r="M13">
        <v>89.066666666666663</v>
      </c>
      <c r="N13">
        <v>3239</v>
      </c>
      <c r="O13">
        <v>53.983333333333334</v>
      </c>
      <c r="P13">
        <v>1070</v>
      </c>
      <c r="Q13">
        <v>71.333333333333329</v>
      </c>
      <c r="R13">
        <v>946</v>
      </c>
      <c r="S13">
        <v>63.06666666666667</v>
      </c>
      <c r="T13">
        <v>1.2485981308411216</v>
      </c>
      <c r="U13">
        <v>7.540521494009865E-2</v>
      </c>
    </row>
    <row r="14" spans="1:21">
      <c r="A14" t="s">
        <v>39</v>
      </c>
      <c r="B14" t="s">
        <v>38</v>
      </c>
      <c r="C14" t="s">
        <v>25</v>
      </c>
      <c r="D14">
        <v>224.45714000000001</v>
      </c>
      <c r="E14">
        <v>0</v>
      </c>
      <c r="F14">
        <v>0</v>
      </c>
      <c r="G14" t="s">
        <v>26</v>
      </c>
      <c r="H14">
        <v>288</v>
      </c>
      <c r="I14">
        <v>45653</v>
      </c>
      <c r="J14">
        <v>354</v>
      </c>
      <c r="N14">
        <v>256</v>
      </c>
      <c r="O14">
        <v>4.2666666666666666</v>
      </c>
    </row>
    <row r="15" spans="1:21">
      <c r="A15" t="s">
        <v>40</v>
      </c>
      <c r="B15" t="s">
        <v>41</v>
      </c>
      <c r="C15" t="s">
        <v>25</v>
      </c>
      <c r="D15">
        <v>160.34482</v>
      </c>
      <c r="E15">
        <v>0</v>
      </c>
      <c r="F15">
        <v>0</v>
      </c>
      <c r="G15" t="s">
        <v>26</v>
      </c>
      <c r="H15">
        <v>5</v>
      </c>
      <c r="I15">
        <v>45652</v>
      </c>
      <c r="J15">
        <v>456</v>
      </c>
      <c r="K15">
        <v>21.133333333333333</v>
      </c>
      <c r="L15">
        <v>317</v>
      </c>
      <c r="M15">
        <v>21.133333333333333</v>
      </c>
      <c r="N15">
        <v>1153</v>
      </c>
      <c r="O15">
        <v>19.216666666666665</v>
      </c>
      <c r="P15">
        <v>318</v>
      </c>
      <c r="Q15">
        <v>21.2</v>
      </c>
      <c r="R15">
        <v>372</v>
      </c>
      <c r="S15">
        <v>24.8</v>
      </c>
      <c r="T15">
        <v>0.99685534591194969</v>
      </c>
      <c r="U15">
        <v>5.6989247311827952E-2</v>
      </c>
    </row>
    <row r="16" spans="1:21">
      <c r="A16" t="s">
        <v>42</v>
      </c>
      <c r="B16" t="s">
        <v>43</v>
      </c>
      <c r="C16" t="s">
        <v>25</v>
      </c>
      <c r="D16">
        <v>137.06227000000001</v>
      </c>
      <c r="E16">
        <v>0</v>
      </c>
      <c r="F16">
        <v>0</v>
      </c>
      <c r="G16" t="s">
        <v>26</v>
      </c>
      <c r="H16">
        <v>0</v>
      </c>
      <c r="I16" t="s">
        <v>26</v>
      </c>
      <c r="J16" t="s">
        <v>26</v>
      </c>
      <c r="K16">
        <v>5.666666666666667</v>
      </c>
      <c r="L16">
        <v>85</v>
      </c>
      <c r="M16">
        <v>5.666666666666667</v>
      </c>
      <c r="N16">
        <v>254</v>
      </c>
      <c r="O16">
        <v>4.2333333333333334</v>
      </c>
      <c r="P16">
        <v>2</v>
      </c>
      <c r="Q16">
        <v>0.13333333333333333</v>
      </c>
      <c r="R16">
        <v>170</v>
      </c>
      <c r="S16">
        <v>11.333333333333334</v>
      </c>
      <c r="T16">
        <v>42.5</v>
      </c>
      <c r="U16">
        <v>7.8431372549019605E-4</v>
      </c>
    </row>
    <row r="17" spans="1:21">
      <c r="A17" t="s">
        <v>44</v>
      </c>
      <c r="B17" t="s">
        <v>43</v>
      </c>
      <c r="C17" t="s">
        <v>25</v>
      </c>
      <c r="D17">
        <v>120.91656</v>
      </c>
      <c r="E17">
        <v>0</v>
      </c>
      <c r="F17">
        <v>0</v>
      </c>
      <c r="G17" t="s">
        <v>26</v>
      </c>
      <c r="H17">
        <v>96</v>
      </c>
      <c r="I17" t="s">
        <v>26</v>
      </c>
      <c r="J17" t="s">
        <v>26</v>
      </c>
      <c r="N17">
        <v>96</v>
      </c>
      <c r="O17">
        <v>1.6</v>
      </c>
    </row>
    <row r="18" spans="1:21">
      <c r="A18" t="s">
        <v>45</v>
      </c>
      <c r="B18" t="s">
        <v>46</v>
      </c>
      <c r="C18" t="s">
        <v>25</v>
      </c>
      <c r="D18">
        <v>138.09751</v>
      </c>
      <c r="E18">
        <v>0</v>
      </c>
      <c r="F18">
        <v>0</v>
      </c>
      <c r="G18" t="s">
        <v>26</v>
      </c>
      <c r="H18">
        <v>0</v>
      </c>
      <c r="I18" t="s">
        <v>26</v>
      </c>
      <c r="J18" t="s">
        <v>26</v>
      </c>
      <c r="R18">
        <v>2</v>
      </c>
      <c r="S18">
        <v>0.13333333333333333</v>
      </c>
    </row>
    <row r="19" spans="1:21">
      <c r="A19" t="s">
        <v>47</v>
      </c>
      <c r="B19" t="s">
        <v>48</v>
      </c>
      <c r="C19" t="s">
        <v>25</v>
      </c>
      <c r="D19">
        <v>205.58375000000001</v>
      </c>
      <c r="E19">
        <v>0</v>
      </c>
      <c r="F19">
        <v>0</v>
      </c>
      <c r="G19" t="s">
        <v>26</v>
      </c>
      <c r="H19">
        <v>3</v>
      </c>
      <c r="I19">
        <v>45645</v>
      </c>
      <c r="J19">
        <v>14</v>
      </c>
      <c r="K19">
        <v>51.333333333333336</v>
      </c>
      <c r="L19">
        <v>770</v>
      </c>
      <c r="M19">
        <v>51.333333333333336</v>
      </c>
      <c r="N19">
        <v>2100</v>
      </c>
      <c r="O19">
        <v>35</v>
      </c>
      <c r="P19">
        <v>652</v>
      </c>
      <c r="Q19">
        <v>43.466666666666669</v>
      </c>
      <c r="R19">
        <v>255</v>
      </c>
      <c r="S19">
        <v>17</v>
      </c>
      <c r="T19">
        <v>1.1809815950920246</v>
      </c>
      <c r="U19">
        <v>0.17045751633986927</v>
      </c>
    </row>
    <row r="20" spans="1:21">
      <c r="A20" t="s">
        <v>49</v>
      </c>
      <c r="B20" t="s">
        <v>50</v>
      </c>
      <c r="C20" t="s">
        <v>25</v>
      </c>
      <c r="D20">
        <v>246.74845999999999</v>
      </c>
      <c r="E20">
        <v>0</v>
      </c>
      <c r="F20">
        <v>0</v>
      </c>
      <c r="G20" t="s">
        <v>26</v>
      </c>
      <c r="H20">
        <v>562</v>
      </c>
      <c r="I20">
        <v>45645</v>
      </c>
      <c r="J20">
        <v>991</v>
      </c>
      <c r="K20">
        <v>137.53333333333333</v>
      </c>
      <c r="L20">
        <v>2063</v>
      </c>
      <c r="M20">
        <v>137.53333333333333</v>
      </c>
      <c r="N20">
        <v>6231</v>
      </c>
      <c r="O20">
        <v>103.85</v>
      </c>
      <c r="P20">
        <v>1288</v>
      </c>
      <c r="Q20">
        <v>85.86666666666666</v>
      </c>
      <c r="R20">
        <v>1986</v>
      </c>
      <c r="S20">
        <v>132.4</v>
      </c>
      <c r="T20">
        <v>1.6017080745341614</v>
      </c>
      <c r="U20">
        <v>4.323598522994293E-2</v>
      </c>
    </row>
    <row r="21" spans="1:21">
      <c r="A21" t="s">
        <v>51</v>
      </c>
      <c r="B21" t="s">
        <v>52</v>
      </c>
      <c r="C21" t="s">
        <v>25</v>
      </c>
      <c r="D21">
        <v>224.44443999999999</v>
      </c>
      <c r="E21">
        <v>0</v>
      </c>
      <c r="F21">
        <v>0</v>
      </c>
      <c r="G21" t="s">
        <v>26</v>
      </c>
      <c r="H21">
        <v>0</v>
      </c>
      <c r="I21" t="s">
        <v>26</v>
      </c>
      <c r="J21" t="s">
        <v>26</v>
      </c>
      <c r="K21">
        <v>28</v>
      </c>
      <c r="L21">
        <v>420</v>
      </c>
      <c r="M21">
        <v>28</v>
      </c>
      <c r="N21">
        <v>420</v>
      </c>
      <c r="O21">
        <v>7</v>
      </c>
      <c r="P21">
        <v>70</v>
      </c>
      <c r="Q21">
        <v>4.666666666666667</v>
      </c>
      <c r="R21">
        <v>122</v>
      </c>
      <c r="S21">
        <v>8.1333333333333329</v>
      </c>
      <c r="T21">
        <v>6</v>
      </c>
      <c r="U21">
        <v>3.825136612021858E-2</v>
      </c>
    </row>
    <row r="22" spans="1:21">
      <c r="A22" t="s">
        <v>53</v>
      </c>
      <c r="B22" t="s">
        <v>54</v>
      </c>
      <c r="C22" t="s">
        <v>25</v>
      </c>
      <c r="D22">
        <v>196.69172</v>
      </c>
      <c r="E22">
        <v>0</v>
      </c>
      <c r="F22">
        <v>0</v>
      </c>
      <c r="G22" t="s">
        <v>26</v>
      </c>
      <c r="H22">
        <v>0</v>
      </c>
      <c r="I22" t="s">
        <v>26</v>
      </c>
      <c r="J22" t="s">
        <v>26</v>
      </c>
      <c r="R22">
        <v>-2</v>
      </c>
      <c r="S22">
        <v>-0.13333333333333333</v>
      </c>
    </row>
    <row r="23" spans="1:21">
      <c r="A23" t="s">
        <v>55</v>
      </c>
      <c r="B23" t="s">
        <v>54</v>
      </c>
      <c r="C23" t="s">
        <v>25</v>
      </c>
      <c r="D23">
        <v>242.11179999999999</v>
      </c>
      <c r="E23">
        <v>0</v>
      </c>
      <c r="F23">
        <v>0</v>
      </c>
      <c r="G23" t="s">
        <v>26</v>
      </c>
      <c r="H23">
        <v>12</v>
      </c>
      <c r="I23">
        <v>45646</v>
      </c>
      <c r="J23">
        <v>590</v>
      </c>
      <c r="K23">
        <v>71.533333333333331</v>
      </c>
      <c r="L23">
        <v>1073</v>
      </c>
      <c r="M23">
        <v>71.533333333333331</v>
      </c>
      <c r="N23">
        <v>4509</v>
      </c>
      <c r="O23">
        <v>75.150000000000006</v>
      </c>
      <c r="P23">
        <v>1784</v>
      </c>
      <c r="Q23">
        <v>118.93333333333334</v>
      </c>
      <c r="R23">
        <v>1584</v>
      </c>
      <c r="S23">
        <v>105.6</v>
      </c>
      <c r="T23">
        <v>0.601457399103139</v>
      </c>
      <c r="U23">
        <v>7.5084175084175087E-2</v>
      </c>
    </row>
    <row r="24" spans="1:21">
      <c r="A24" t="s">
        <v>56</v>
      </c>
      <c r="B24" t="s">
        <v>57</v>
      </c>
      <c r="C24" t="s">
        <v>25</v>
      </c>
      <c r="D24">
        <v>205.70098999999999</v>
      </c>
      <c r="E24">
        <v>0</v>
      </c>
      <c r="F24">
        <v>0</v>
      </c>
      <c r="G24" t="s">
        <v>26</v>
      </c>
      <c r="H24">
        <v>30</v>
      </c>
      <c r="I24">
        <v>45646</v>
      </c>
      <c r="J24">
        <v>44</v>
      </c>
      <c r="K24">
        <v>17.933333333333334</v>
      </c>
      <c r="L24">
        <v>269</v>
      </c>
      <c r="M24">
        <v>17.933333333333334</v>
      </c>
      <c r="N24">
        <v>1067</v>
      </c>
      <c r="O24">
        <v>17.783333333333335</v>
      </c>
      <c r="P24">
        <v>384</v>
      </c>
      <c r="Q24">
        <v>25.6</v>
      </c>
      <c r="R24">
        <v>327</v>
      </c>
      <c r="S24">
        <v>21.8</v>
      </c>
      <c r="T24">
        <v>0.70052083333333337</v>
      </c>
      <c r="U24">
        <v>7.8287461773700315E-2</v>
      </c>
    </row>
    <row r="25" spans="1:21">
      <c r="A25" t="s">
        <v>58</v>
      </c>
      <c r="B25" t="s">
        <v>59</v>
      </c>
      <c r="C25" t="s">
        <v>25</v>
      </c>
      <c r="D25">
        <v>186.988</v>
      </c>
      <c r="E25">
        <v>0</v>
      </c>
      <c r="F25">
        <v>0</v>
      </c>
      <c r="G25" t="s">
        <v>26</v>
      </c>
      <c r="H25">
        <v>128</v>
      </c>
      <c r="I25">
        <v>45653</v>
      </c>
      <c r="J25">
        <v>195</v>
      </c>
      <c r="N25">
        <v>65</v>
      </c>
      <c r="O25">
        <v>1.0833333333333333</v>
      </c>
    </row>
    <row r="26" spans="1:21">
      <c r="A26" t="s">
        <v>60</v>
      </c>
      <c r="B26" t="s">
        <v>61</v>
      </c>
      <c r="C26" t="s">
        <v>25</v>
      </c>
      <c r="D26">
        <v>196.35943</v>
      </c>
      <c r="E26">
        <v>0</v>
      </c>
      <c r="F26">
        <v>0</v>
      </c>
      <c r="G26" t="s">
        <v>26</v>
      </c>
      <c r="H26">
        <v>4</v>
      </c>
      <c r="I26" t="s">
        <v>26</v>
      </c>
      <c r="J26" t="s">
        <v>26</v>
      </c>
      <c r="K26">
        <v>0.46666666666666667</v>
      </c>
      <c r="L26">
        <v>7</v>
      </c>
      <c r="M26">
        <v>0.46666666666666667</v>
      </c>
      <c r="N26">
        <v>25</v>
      </c>
      <c r="O26">
        <v>0.41666666666666669</v>
      </c>
      <c r="R26">
        <v>2</v>
      </c>
      <c r="S26">
        <v>0.13333333333333333</v>
      </c>
      <c r="T26">
        <v>0</v>
      </c>
    </row>
    <row r="27" spans="1:21">
      <c r="A27" t="s">
        <v>62</v>
      </c>
      <c r="B27" t="s">
        <v>63</v>
      </c>
      <c r="C27" t="s">
        <v>25</v>
      </c>
      <c r="D27">
        <v>138.09506999999999</v>
      </c>
      <c r="E27">
        <v>0</v>
      </c>
      <c r="F27">
        <v>0</v>
      </c>
      <c r="G27" t="s">
        <v>26</v>
      </c>
      <c r="H27">
        <v>0</v>
      </c>
      <c r="I27" t="s">
        <v>26</v>
      </c>
      <c r="J27" t="s">
        <v>26</v>
      </c>
      <c r="P27">
        <v>20</v>
      </c>
      <c r="Q27">
        <v>1.3333333333333333</v>
      </c>
      <c r="R27">
        <v>6</v>
      </c>
      <c r="S27">
        <v>0.4</v>
      </c>
      <c r="U27">
        <v>0.22222222222222221</v>
      </c>
    </row>
    <row r="28" spans="1:21">
      <c r="A28" t="s">
        <v>64</v>
      </c>
      <c r="B28" t="s">
        <v>65</v>
      </c>
      <c r="C28" t="s">
        <v>25</v>
      </c>
      <c r="D28">
        <v>136.80038999999999</v>
      </c>
      <c r="E28">
        <v>0</v>
      </c>
      <c r="F28">
        <v>0</v>
      </c>
      <c r="G28" t="s">
        <v>26</v>
      </c>
      <c r="H28">
        <v>21</v>
      </c>
      <c r="I28" t="s">
        <v>26</v>
      </c>
      <c r="J28" t="s">
        <v>26</v>
      </c>
      <c r="K28">
        <v>15.466666666666667</v>
      </c>
      <c r="L28">
        <v>232</v>
      </c>
      <c r="M28">
        <v>15.466666666666667</v>
      </c>
      <c r="N28">
        <v>1049</v>
      </c>
      <c r="O28">
        <v>17.483333333333334</v>
      </c>
      <c r="P28">
        <v>409</v>
      </c>
      <c r="Q28">
        <v>27.266666666666666</v>
      </c>
      <c r="R28">
        <v>368</v>
      </c>
      <c r="S28">
        <v>24.533333333333335</v>
      </c>
      <c r="T28">
        <v>0.56723716381418088</v>
      </c>
      <c r="U28">
        <v>7.4094202898550718E-2</v>
      </c>
    </row>
    <row r="29" spans="1:21">
      <c r="A29" t="s">
        <v>66</v>
      </c>
      <c r="B29" t="s">
        <v>67</v>
      </c>
      <c r="C29" t="s">
        <v>25</v>
      </c>
      <c r="D29">
        <v>224.39760000000001</v>
      </c>
      <c r="E29">
        <v>0</v>
      </c>
      <c r="F29">
        <v>0</v>
      </c>
      <c r="G29" t="s">
        <v>26</v>
      </c>
      <c r="H29">
        <v>64</v>
      </c>
      <c r="I29">
        <v>45646</v>
      </c>
      <c r="J29">
        <v>735</v>
      </c>
      <c r="K29">
        <v>56.133333333333333</v>
      </c>
      <c r="L29">
        <v>842</v>
      </c>
      <c r="M29">
        <v>56.133333333333333</v>
      </c>
      <c r="N29">
        <v>2872</v>
      </c>
      <c r="O29">
        <v>47.866666666666667</v>
      </c>
      <c r="P29">
        <v>732</v>
      </c>
      <c r="Q29">
        <v>48.8</v>
      </c>
      <c r="R29">
        <v>898</v>
      </c>
      <c r="S29">
        <v>59.866666666666667</v>
      </c>
      <c r="T29">
        <v>1.1502732240437159</v>
      </c>
      <c r="U29">
        <v>5.4342984409799552E-2</v>
      </c>
    </row>
    <row r="30" spans="1:21">
      <c r="A30" t="s">
        <v>68</v>
      </c>
      <c r="B30" t="s">
        <v>69</v>
      </c>
      <c r="C30" t="s">
        <v>25</v>
      </c>
      <c r="D30">
        <v>205.74289999999999</v>
      </c>
      <c r="E30">
        <v>0</v>
      </c>
      <c r="F30">
        <v>0</v>
      </c>
      <c r="G30" t="s">
        <v>26</v>
      </c>
      <c r="H30">
        <v>90</v>
      </c>
      <c r="I30">
        <v>45646</v>
      </c>
      <c r="J30">
        <v>0</v>
      </c>
      <c r="K30">
        <v>42.666666666666664</v>
      </c>
      <c r="L30">
        <v>640</v>
      </c>
      <c r="M30">
        <v>42.666666666666664</v>
      </c>
      <c r="N30">
        <v>1844</v>
      </c>
      <c r="O30">
        <v>30.733333333333334</v>
      </c>
      <c r="P30">
        <v>494</v>
      </c>
      <c r="Q30">
        <v>32.93333333333333</v>
      </c>
      <c r="R30">
        <v>512</v>
      </c>
      <c r="S30">
        <v>34.133333333333333</v>
      </c>
      <c r="T30">
        <v>1.2955465587044535</v>
      </c>
      <c r="U30">
        <v>6.432291666666666E-2</v>
      </c>
    </row>
    <row r="31" spans="1:21">
      <c r="A31" t="s">
        <v>70</v>
      </c>
      <c r="B31" t="s">
        <v>71</v>
      </c>
      <c r="C31" t="s">
        <v>25</v>
      </c>
      <c r="D31">
        <v>187.00422</v>
      </c>
      <c r="E31">
        <v>0</v>
      </c>
      <c r="F31">
        <v>0</v>
      </c>
      <c r="G31" t="s">
        <v>26</v>
      </c>
      <c r="H31">
        <v>0</v>
      </c>
      <c r="I31" t="s">
        <v>26</v>
      </c>
      <c r="J31" t="s">
        <v>26</v>
      </c>
      <c r="K31">
        <v>1.4</v>
      </c>
      <c r="L31">
        <v>21</v>
      </c>
      <c r="M31">
        <v>1.4</v>
      </c>
      <c r="N31">
        <v>122</v>
      </c>
      <c r="O31">
        <v>2.0333333333333332</v>
      </c>
      <c r="P31">
        <v>38</v>
      </c>
      <c r="Q31">
        <v>2.5333333333333332</v>
      </c>
      <c r="R31">
        <v>11</v>
      </c>
      <c r="S31">
        <v>0.73333333333333328</v>
      </c>
      <c r="T31">
        <v>0.55263157894736847</v>
      </c>
      <c r="U31">
        <v>0.23030303030303029</v>
      </c>
    </row>
    <row r="32" spans="1:21">
      <c r="A32" t="s">
        <v>72</v>
      </c>
      <c r="B32" t="s">
        <v>73</v>
      </c>
      <c r="C32" t="s">
        <v>74</v>
      </c>
      <c r="D32">
        <v>130.89849000000001</v>
      </c>
      <c r="E32">
        <v>0</v>
      </c>
      <c r="F32">
        <v>0</v>
      </c>
      <c r="G32" t="s">
        <v>26</v>
      </c>
      <c r="H32">
        <v>0</v>
      </c>
      <c r="I32" t="s">
        <v>26</v>
      </c>
      <c r="J32" t="s">
        <v>26</v>
      </c>
      <c r="P32">
        <v>103</v>
      </c>
      <c r="Q32">
        <v>6.8666666666666663</v>
      </c>
      <c r="R32">
        <v>71</v>
      </c>
      <c r="S32">
        <v>4.7333333333333334</v>
      </c>
      <c r="U32">
        <v>9.671361502347417E-2</v>
      </c>
    </row>
    <row r="33" spans="1:21">
      <c r="A33" t="s">
        <v>75</v>
      </c>
      <c r="B33" t="s">
        <v>73</v>
      </c>
      <c r="C33" t="s">
        <v>74</v>
      </c>
      <c r="D33">
        <v>130.89596</v>
      </c>
      <c r="E33">
        <v>0</v>
      </c>
      <c r="F33">
        <v>0</v>
      </c>
      <c r="G33" t="s">
        <v>26</v>
      </c>
      <c r="H33">
        <v>2</v>
      </c>
      <c r="I33" t="s">
        <v>26</v>
      </c>
      <c r="J33" t="s">
        <v>26</v>
      </c>
      <c r="K33">
        <v>3.5333333333333332</v>
      </c>
      <c r="L33">
        <v>53</v>
      </c>
      <c r="M33">
        <v>3.5333333333333332</v>
      </c>
      <c r="N33">
        <v>288</v>
      </c>
      <c r="O33">
        <v>4.8</v>
      </c>
      <c r="T33">
        <v>0</v>
      </c>
    </row>
    <row r="34" spans="1:21">
      <c r="A34" t="s">
        <v>76</v>
      </c>
      <c r="B34" t="s">
        <v>77</v>
      </c>
      <c r="C34" t="s">
        <v>74</v>
      </c>
      <c r="D34">
        <v>134.71252999999999</v>
      </c>
      <c r="E34">
        <v>0</v>
      </c>
      <c r="F34">
        <v>0</v>
      </c>
      <c r="G34" t="s">
        <v>26</v>
      </c>
      <c r="H34">
        <v>0</v>
      </c>
      <c r="I34" t="s">
        <v>26</v>
      </c>
      <c r="J34" t="s">
        <v>26</v>
      </c>
      <c r="P34">
        <v>157</v>
      </c>
      <c r="Q34">
        <v>10.466666666666667</v>
      </c>
      <c r="R34">
        <v>128</v>
      </c>
      <c r="S34">
        <v>8.5333333333333332</v>
      </c>
      <c r="U34">
        <v>8.1770833333333334E-2</v>
      </c>
    </row>
    <row r="35" spans="1:21">
      <c r="A35" t="s">
        <v>78</v>
      </c>
      <c r="B35" t="s">
        <v>79</v>
      </c>
      <c r="C35" t="s">
        <v>25</v>
      </c>
      <c r="D35">
        <v>180.00603000000001</v>
      </c>
      <c r="E35">
        <v>0</v>
      </c>
      <c r="F35">
        <v>0</v>
      </c>
      <c r="G35" t="s">
        <v>26</v>
      </c>
      <c r="H35">
        <v>0</v>
      </c>
      <c r="I35" t="s">
        <v>26</v>
      </c>
      <c r="J35" t="s">
        <v>26</v>
      </c>
      <c r="K35">
        <v>11.266666666666667</v>
      </c>
      <c r="L35">
        <v>169</v>
      </c>
      <c r="M35">
        <v>11.266666666666667</v>
      </c>
      <c r="N35">
        <v>952</v>
      </c>
      <c r="O35">
        <v>15.866666666666667</v>
      </c>
      <c r="T35">
        <v>0</v>
      </c>
    </row>
    <row r="36" spans="1:21">
      <c r="A36" t="s">
        <v>80</v>
      </c>
      <c r="B36" t="s">
        <v>81</v>
      </c>
      <c r="C36" t="s">
        <v>25</v>
      </c>
      <c r="D36">
        <v>163.20403999999999</v>
      </c>
      <c r="E36">
        <v>0</v>
      </c>
      <c r="F36">
        <v>0</v>
      </c>
      <c r="G36" t="s">
        <v>26</v>
      </c>
      <c r="H36">
        <v>0</v>
      </c>
      <c r="I36" t="s">
        <v>26</v>
      </c>
      <c r="J36" t="s">
        <v>26</v>
      </c>
      <c r="N36">
        <v>1074</v>
      </c>
      <c r="O36">
        <v>17.899999999999999</v>
      </c>
    </row>
    <row r="37" spans="1:21">
      <c r="A37" t="s">
        <v>82</v>
      </c>
      <c r="B37" t="s">
        <v>83</v>
      </c>
      <c r="C37" t="s">
        <v>25</v>
      </c>
      <c r="D37">
        <v>179.99914999999999</v>
      </c>
      <c r="E37">
        <v>0</v>
      </c>
      <c r="F37">
        <v>0</v>
      </c>
      <c r="G37" t="s">
        <v>26</v>
      </c>
      <c r="H37">
        <v>0</v>
      </c>
      <c r="I37" t="s">
        <v>26</v>
      </c>
      <c r="J37" t="s">
        <v>26</v>
      </c>
      <c r="K37">
        <v>6.4</v>
      </c>
      <c r="L37">
        <v>96</v>
      </c>
      <c r="M37">
        <v>6.4</v>
      </c>
      <c r="N37">
        <v>383</v>
      </c>
      <c r="O37">
        <v>6.3833333333333337</v>
      </c>
      <c r="T37">
        <v>0</v>
      </c>
    </row>
    <row r="38" spans="1:21">
      <c r="A38" t="s">
        <v>84</v>
      </c>
      <c r="B38" t="s">
        <v>85</v>
      </c>
      <c r="C38" t="s">
        <v>74</v>
      </c>
      <c r="D38">
        <v>155.78171</v>
      </c>
      <c r="E38">
        <v>0</v>
      </c>
      <c r="F38">
        <v>0</v>
      </c>
      <c r="G38" t="s">
        <v>26</v>
      </c>
      <c r="H38">
        <v>12</v>
      </c>
      <c r="I38" t="s">
        <v>26</v>
      </c>
      <c r="J38" t="s">
        <v>26</v>
      </c>
      <c r="K38">
        <v>16.933333333333334</v>
      </c>
      <c r="L38">
        <v>254</v>
      </c>
      <c r="M38">
        <v>16.933333333333334</v>
      </c>
      <c r="N38">
        <v>913</v>
      </c>
      <c r="O38">
        <v>15.216666666666667</v>
      </c>
      <c r="T38">
        <v>0</v>
      </c>
    </row>
    <row r="39" spans="1:21">
      <c r="A39" t="s">
        <v>86</v>
      </c>
      <c r="B39" t="s">
        <v>87</v>
      </c>
      <c r="C39" t="s">
        <v>25</v>
      </c>
      <c r="D39">
        <v>167.3356</v>
      </c>
      <c r="E39">
        <v>0</v>
      </c>
      <c r="F39">
        <v>0</v>
      </c>
      <c r="G39" t="s">
        <v>26</v>
      </c>
      <c r="H39">
        <v>28</v>
      </c>
      <c r="I39" t="s">
        <v>26</v>
      </c>
      <c r="J39" t="s">
        <v>26</v>
      </c>
      <c r="K39">
        <v>3.7333333333333334</v>
      </c>
      <c r="L39">
        <v>56</v>
      </c>
      <c r="M39">
        <v>3.7333333333333334</v>
      </c>
      <c r="N39">
        <v>112</v>
      </c>
      <c r="O39">
        <v>1.8666666666666667</v>
      </c>
      <c r="P39">
        <v>169</v>
      </c>
      <c r="Q39">
        <v>11.266666666666667</v>
      </c>
      <c r="R39">
        <v>4</v>
      </c>
      <c r="S39">
        <v>0.26666666666666666</v>
      </c>
      <c r="T39">
        <v>0.33136094674556216</v>
      </c>
      <c r="U39">
        <v>2.8166666666666669</v>
      </c>
    </row>
    <row r="40" spans="1:21">
      <c r="A40" t="s">
        <v>88</v>
      </c>
      <c r="B40" t="s">
        <v>89</v>
      </c>
      <c r="C40" t="s">
        <v>25</v>
      </c>
      <c r="D40">
        <v>155.66037</v>
      </c>
      <c r="E40">
        <v>0</v>
      </c>
      <c r="F40">
        <v>0</v>
      </c>
      <c r="G40" t="s">
        <v>26</v>
      </c>
      <c r="H40">
        <v>453</v>
      </c>
      <c r="I40" t="s">
        <v>26</v>
      </c>
      <c r="J40" t="s">
        <v>26</v>
      </c>
      <c r="K40">
        <v>32.799999999999997</v>
      </c>
      <c r="L40">
        <v>492</v>
      </c>
      <c r="M40">
        <v>32.799999999999997</v>
      </c>
      <c r="N40">
        <v>2640</v>
      </c>
      <c r="O40">
        <v>44</v>
      </c>
      <c r="P40">
        <v>260</v>
      </c>
      <c r="Q40">
        <v>17.333333333333332</v>
      </c>
      <c r="R40">
        <v>160</v>
      </c>
      <c r="S40">
        <v>10.666666666666666</v>
      </c>
      <c r="T40">
        <v>1.8923076923076922</v>
      </c>
      <c r="U40">
        <v>0.10833333333333332</v>
      </c>
    </row>
    <row r="41" spans="1:21">
      <c r="A41" t="s">
        <v>157</v>
      </c>
      <c r="B41" t="s">
        <v>158</v>
      </c>
      <c r="C41" t="s">
        <v>74</v>
      </c>
      <c r="D41">
        <v>192.76760999999999</v>
      </c>
      <c r="E41">
        <v>0</v>
      </c>
      <c r="F41">
        <v>0</v>
      </c>
      <c r="G41" t="s">
        <v>26</v>
      </c>
      <c r="H41">
        <v>0</v>
      </c>
      <c r="I41">
        <v>45646</v>
      </c>
      <c r="J41">
        <v>84</v>
      </c>
      <c r="K41">
        <v>4.8</v>
      </c>
      <c r="L41">
        <v>72</v>
      </c>
      <c r="M41">
        <v>4.8</v>
      </c>
      <c r="N41">
        <v>72</v>
      </c>
      <c r="O41">
        <v>1.2</v>
      </c>
      <c r="T41">
        <v>0</v>
      </c>
    </row>
    <row r="42" spans="1:21">
      <c r="A42" t="s">
        <v>90</v>
      </c>
      <c r="B42" t="s">
        <v>91</v>
      </c>
      <c r="C42" t="s">
        <v>25</v>
      </c>
      <c r="D42">
        <v>192.67272</v>
      </c>
      <c r="E42">
        <v>0</v>
      </c>
      <c r="F42">
        <v>0</v>
      </c>
      <c r="G42" t="s">
        <v>26</v>
      </c>
      <c r="H42">
        <v>31</v>
      </c>
      <c r="I42" t="s">
        <v>26</v>
      </c>
      <c r="J42" t="s">
        <v>26</v>
      </c>
      <c r="K42">
        <v>6.4666666666666668</v>
      </c>
      <c r="L42">
        <v>97</v>
      </c>
      <c r="M42">
        <v>6.4666666666666668</v>
      </c>
      <c r="N42">
        <v>320</v>
      </c>
      <c r="O42">
        <v>5.333333333333333</v>
      </c>
      <c r="P42">
        <v>15</v>
      </c>
      <c r="Q42">
        <v>1</v>
      </c>
      <c r="R42">
        <v>34</v>
      </c>
      <c r="S42">
        <v>2.2666666666666666</v>
      </c>
      <c r="T42">
        <v>6.4666666666666668</v>
      </c>
      <c r="U42">
        <v>2.9411764705882353E-2</v>
      </c>
    </row>
    <row r="43" spans="1:21">
      <c r="A43" t="s">
        <v>92</v>
      </c>
      <c r="B43" t="s">
        <v>93</v>
      </c>
      <c r="C43" t="s">
        <v>25</v>
      </c>
      <c r="D43">
        <v>187.00568999999999</v>
      </c>
      <c r="E43">
        <v>0</v>
      </c>
      <c r="F43">
        <v>0</v>
      </c>
      <c r="G43" t="s">
        <v>26</v>
      </c>
      <c r="H43">
        <v>0</v>
      </c>
      <c r="I43" t="s">
        <v>26</v>
      </c>
      <c r="J43" t="s">
        <v>26</v>
      </c>
      <c r="K43">
        <v>3.7333333333333334</v>
      </c>
      <c r="L43">
        <v>56</v>
      </c>
      <c r="M43">
        <v>3.7333333333333334</v>
      </c>
      <c r="N43">
        <v>112</v>
      </c>
      <c r="O43">
        <v>1.8666666666666667</v>
      </c>
      <c r="T43">
        <v>0</v>
      </c>
    </row>
    <row r="44" spans="1:21">
      <c r="A44" t="s">
        <v>94</v>
      </c>
      <c r="B44" t="s">
        <v>95</v>
      </c>
      <c r="C44" t="s">
        <v>74</v>
      </c>
      <c r="D44">
        <v>127.17655000000001</v>
      </c>
      <c r="E44">
        <v>0</v>
      </c>
      <c r="F44">
        <v>0</v>
      </c>
      <c r="G44" t="s">
        <v>26</v>
      </c>
      <c r="H44">
        <v>0</v>
      </c>
      <c r="I44">
        <v>45650</v>
      </c>
      <c r="J44">
        <v>212</v>
      </c>
      <c r="K44">
        <v>6.6666666666666666E-2</v>
      </c>
      <c r="L44">
        <v>1</v>
      </c>
      <c r="M44">
        <v>6.6666666666666666E-2</v>
      </c>
      <c r="N44">
        <v>3</v>
      </c>
      <c r="O44">
        <v>0.05</v>
      </c>
      <c r="T44">
        <v>0</v>
      </c>
    </row>
    <row r="45" spans="1:21">
      <c r="A45" t="s">
        <v>96</v>
      </c>
      <c r="B45" t="s">
        <v>97</v>
      </c>
      <c r="C45" t="s">
        <v>74</v>
      </c>
      <c r="D45">
        <v>134.85559000000001</v>
      </c>
      <c r="E45">
        <v>0</v>
      </c>
      <c r="F45">
        <v>0</v>
      </c>
      <c r="G45" t="s">
        <v>26</v>
      </c>
      <c r="H45">
        <v>1123</v>
      </c>
      <c r="I45">
        <v>45654</v>
      </c>
      <c r="J45">
        <v>1083</v>
      </c>
      <c r="K45">
        <v>78.2</v>
      </c>
      <c r="L45">
        <v>1173</v>
      </c>
      <c r="M45">
        <v>78.2</v>
      </c>
      <c r="N45">
        <v>4766</v>
      </c>
      <c r="O45">
        <v>79.433333333333337</v>
      </c>
      <c r="R45">
        <v>24</v>
      </c>
      <c r="S45">
        <v>1.6</v>
      </c>
      <c r="T45">
        <v>0</v>
      </c>
    </row>
    <row r="46" spans="1:21">
      <c r="A46" t="s">
        <v>98</v>
      </c>
      <c r="B46" t="s">
        <v>99</v>
      </c>
      <c r="C46" t="s">
        <v>25</v>
      </c>
      <c r="D46">
        <v>166.27760000000001</v>
      </c>
      <c r="E46">
        <v>0</v>
      </c>
      <c r="F46">
        <v>0</v>
      </c>
      <c r="G46" t="s">
        <v>26</v>
      </c>
      <c r="H46">
        <v>265</v>
      </c>
      <c r="I46">
        <v>45650</v>
      </c>
      <c r="J46">
        <v>1737</v>
      </c>
      <c r="K46">
        <v>188.46666666666667</v>
      </c>
      <c r="L46">
        <v>2827</v>
      </c>
      <c r="M46">
        <v>188.46666666666667</v>
      </c>
      <c r="N46">
        <v>11231</v>
      </c>
      <c r="O46">
        <v>187.18333333333334</v>
      </c>
      <c r="P46">
        <v>2743</v>
      </c>
      <c r="Q46">
        <v>182.86666666666667</v>
      </c>
      <c r="R46">
        <v>2000</v>
      </c>
      <c r="S46">
        <v>133.33333333333334</v>
      </c>
      <c r="T46">
        <v>1.0306234050309879</v>
      </c>
      <c r="U46">
        <v>9.1433333333333339E-2</v>
      </c>
    </row>
    <row r="47" spans="1:21">
      <c r="A47" t="s">
        <v>100</v>
      </c>
      <c r="B47" t="s">
        <v>101</v>
      </c>
      <c r="C47" t="s">
        <v>25</v>
      </c>
      <c r="D47">
        <v>158.42696000000001</v>
      </c>
      <c r="E47">
        <v>0</v>
      </c>
      <c r="F47">
        <v>0</v>
      </c>
      <c r="G47" t="s">
        <v>26</v>
      </c>
      <c r="H47">
        <v>219</v>
      </c>
      <c r="I47" t="s">
        <v>26</v>
      </c>
      <c r="J47" t="s">
        <v>26</v>
      </c>
      <c r="K47">
        <v>70</v>
      </c>
      <c r="L47">
        <v>1050</v>
      </c>
      <c r="M47">
        <v>70</v>
      </c>
      <c r="N47">
        <v>6867</v>
      </c>
      <c r="O47">
        <v>114.45</v>
      </c>
      <c r="P47">
        <v>1644</v>
      </c>
      <c r="Q47">
        <v>109.6</v>
      </c>
      <c r="R47">
        <v>1323</v>
      </c>
      <c r="S47">
        <v>88.2</v>
      </c>
      <c r="T47">
        <v>0.63868613138686137</v>
      </c>
      <c r="U47">
        <v>8.2842025699168556E-2</v>
      </c>
    </row>
    <row r="48" spans="1:21">
      <c r="A48" t="s">
        <v>102</v>
      </c>
      <c r="B48" t="s">
        <v>103</v>
      </c>
      <c r="C48" t="s">
        <v>25</v>
      </c>
      <c r="D48">
        <v>158.31932</v>
      </c>
      <c r="E48">
        <v>0</v>
      </c>
      <c r="F48">
        <v>0</v>
      </c>
      <c r="G48" t="s">
        <v>26</v>
      </c>
      <c r="H48">
        <v>76</v>
      </c>
      <c r="I48">
        <v>45652</v>
      </c>
      <c r="J48">
        <v>810</v>
      </c>
      <c r="K48">
        <v>202.53333333333333</v>
      </c>
      <c r="L48">
        <v>3038</v>
      </c>
      <c r="M48">
        <v>202.53333333333333</v>
      </c>
      <c r="N48">
        <v>15037</v>
      </c>
      <c r="O48">
        <v>250.61666666666667</v>
      </c>
      <c r="P48">
        <v>1473</v>
      </c>
      <c r="Q48">
        <v>98.2</v>
      </c>
      <c r="R48">
        <v>1478</v>
      </c>
      <c r="S48">
        <v>98.533333333333331</v>
      </c>
      <c r="T48">
        <v>2.0624575695858791</v>
      </c>
      <c r="U48">
        <v>6.6441136671177264E-2</v>
      </c>
    </row>
    <row r="49" spans="1:21">
      <c r="A49" t="s">
        <v>104</v>
      </c>
      <c r="B49" t="s">
        <v>105</v>
      </c>
      <c r="C49" t="s">
        <v>74</v>
      </c>
      <c r="D49">
        <v>136.00085999999999</v>
      </c>
      <c r="E49">
        <v>0</v>
      </c>
      <c r="F49">
        <v>0</v>
      </c>
      <c r="G49" t="s">
        <v>26</v>
      </c>
      <c r="H49">
        <v>87</v>
      </c>
      <c r="I49" t="s">
        <v>26</v>
      </c>
      <c r="J49" t="s">
        <v>26</v>
      </c>
      <c r="K49">
        <v>21.466666666666665</v>
      </c>
      <c r="L49">
        <v>322</v>
      </c>
      <c r="M49">
        <v>21.466666666666665</v>
      </c>
      <c r="N49">
        <v>972</v>
      </c>
      <c r="O49">
        <v>16.2</v>
      </c>
      <c r="P49">
        <v>207</v>
      </c>
      <c r="Q49">
        <v>13.8</v>
      </c>
      <c r="R49">
        <v>102</v>
      </c>
      <c r="S49">
        <v>6.8</v>
      </c>
      <c r="T49">
        <v>1.5555555555555556</v>
      </c>
      <c r="U49">
        <v>0.13529411764705884</v>
      </c>
    </row>
    <row r="50" spans="1:21">
      <c r="A50" t="s">
        <v>106</v>
      </c>
      <c r="B50" t="s">
        <v>107</v>
      </c>
      <c r="C50" t="s">
        <v>25</v>
      </c>
      <c r="D50">
        <v>166.22628</v>
      </c>
      <c r="E50">
        <v>0</v>
      </c>
      <c r="F50">
        <v>0</v>
      </c>
      <c r="G50" t="s">
        <v>26</v>
      </c>
      <c r="H50">
        <v>0</v>
      </c>
      <c r="I50" t="s">
        <v>26</v>
      </c>
      <c r="J50" t="s">
        <v>26</v>
      </c>
      <c r="K50">
        <v>18</v>
      </c>
      <c r="L50">
        <v>270</v>
      </c>
      <c r="M50">
        <v>18</v>
      </c>
      <c r="N50">
        <v>2000</v>
      </c>
      <c r="O50">
        <v>33.333333333333336</v>
      </c>
      <c r="P50">
        <v>612</v>
      </c>
      <c r="Q50">
        <v>40.799999999999997</v>
      </c>
      <c r="R50">
        <v>590</v>
      </c>
      <c r="S50">
        <v>39.333333333333336</v>
      </c>
      <c r="T50">
        <v>0.44117647058823528</v>
      </c>
      <c r="U50">
        <v>6.9152542372881348E-2</v>
      </c>
    </row>
    <row r="51" spans="1:21">
      <c r="A51" t="s">
        <v>108</v>
      </c>
      <c r="B51" t="s">
        <v>109</v>
      </c>
      <c r="C51" t="s">
        <v>25</v>
      </c>
      <c r="D51">
        <v>166.21578</v>
      </c>
      <c r="E51">
        <v>0</v>
      </c>
      <c r="F51">
        <v>0</v>
      </c>
      <c r="G51" t="s">
        <v>26</v>
      </c>
      <c r="H51">
        <v>8</v>
      </c>
      <c r="I51">
        <v>45653</v>
      </c>
      <c r="J51">
        <v>519</v>
      </c>
      <c r="K51">
        <v>65.266666666666666</v>
      </c>
      <c r="L51">
        <v>979</v>
      </c>
      <c r="M51">
        <v>65.266666666666666</v>
      </c>
      <c r="N51">
        <v>2610</v>
      </c>
      <c r="O51">
        <v>43.5</v>
      </c>
      <c r="P51">
        <v>765</v>
      </c>
      <c r="Q51">
        <v>51</v>
      </c>
      <c r="R51">
        <v>377</v>
      </c>
      <c r="S51">
        <v>25.133333333333333</v>
      </c>
      <c r="T51">
        <v>1.2797385620915032</v>
      </c>
      <c r="U51">
        <v>0.13527851458885942</v>
      </c>
    </row>
    <row r="52" spans="1:21">
      <c r="A52" t="s">
        <v>110</v>
      </c>
      <c r="B52" t="s">
        <v>111</v>
      </c>
      <c r="C52" t="s">
        <v>25</v>
      </c>
      <c r="D52">
        <v>166.21038999999999</v>
      </c>
      <c r="E52">
        <v>0</v>
      </c>
      <c r="F52">
        <v>0</v>
      </c>
      <c r="G52">
        <v>56</v>
      </c>
      <c r="H52">
        <v>0</v>
      </c>
      <c r="I52" t="s">
        <v>26</v>
      </c>
      <c r="J52" t="s">
        <v>26</v>
      </c>
      <c r="K52">
        <v>18.466666666666665</v>
      </c>
      <c r="L52">
        <v>277</v>
      </c>
      <c r="M52">
        <v>18.466666666666665</v>
      </c>
      <c r="N52">
        <v>870</v>
      </c>
      <c r="O52">
        <v>14.5</v>
      </c>
      <c r="P52">
        <v>290</v>
      </c>
      <c r="Q52">
        <v>19.333333333333332</v>
      </c>
      <c r="R52">
        <v>173</v>
      </c>
      <c r="S52">
        <v>11.533333333333333</v>
      </c>
      <c r="T52">
        <v>0.95517241379310347</v>
      </c>
      <c r="U52">
        <v>0.1117533718689788</v>
      </c>
    </row>
    <row r="53" spans="1:21">
      <c r="A53" t="s">
        <v>112</v>
      </c>
      <c r="B53" t="s">
        <v>113</v>
      </c>
      <c r="C53" t="s">
        <v>25</v>
      </c>
      <c r="D53">
        <v>149.60847000000001</v>
      </c>
      <c r="E53">
        <v>0</v>
      </c>
      <c r="F53">
        <v>0</v>
      </c>
      <c r="G53" t="s">
        <v>26</v>
      </c>
      <c r="H53">
        <v>4</v>
      </c>
      <c r="I53" t="s">
        <v>26</v>
      </c>
      <c r="J53" t="s">
        <v>26</v>
      </c>
      <c r="K53">
        <v>27.866666666666667</v>
      </c>
      <c r="L53">
        <v>418</v>
      </c>
      <c r="M53">
        <v>27.866666666666667</v>
      </c>
      <c r="N53">
        <v>2330</v>
      </c>
      <c r="O53">
        <v>38.833333333333336</v>
      </c>
      <c r="P53">
        <v>407</v>
      </c>
      <c r="Q53">
        <v>27.133333333333333</v>
      </c>
      <c r="R53">
        <v>373</v>
      </c>
      <c r="S53">
        <v>24.866666666666667</v>
      </c>
      <c r="T53">
        <v>1.027027027027027</v>
      </c>
      <c r="U53">
        <v>7.2743521000893652E-2</v>
      </c>
    </row>
    <row r="54" spans="1:21">
      <c r="A54" t="s">
        <v>114</v>
      </c>
      <c r="B54" t="s">
        <v>115</v>
      </c>
      <c r="C54" t="s">
        <v>25</v>
      </c>
      <c r="D54">
        <v>187.00706</v>
      </c>
      <c r="E54">
        <v>0</v>
      </c>
      <c r="F54">
        <v>0</v>
      </c>
      <c r="G54" t="s">
        <v>26</v>
      </c>
      <c r="H54">
        <v>0</v>
      </c>
      <c r="I54" t="s">
        <v>26</v>
      </c>
      <c r="J54" t="s">
        <v>26</v>
      </c>
      <c r="N54">
        <v>280</v>
      </c>
      <c r="O54">
        <v>4.666666666666667</v>
      </c>
    </row>
    <row r="55" spans="1:21">
      <c r="A55" t="s">
        <v>116</v>
      </c>
      <c r="B55" t="s">
        <v>117</v>
      </c>
      <c r="C55" t="s">
        <v>25</v>
      </c>
      <c r="D55">
        <v>169.99643</v>
      </c>
      <c r="E55">
        <v>0</v>
      </c>
      <c r="F55">
        <v>0</v>
      </c>
      <c r="G55" t="s">
        <v>26</v>
      </c>
      <c r="H55">
        <v>1</v>
      </c>
      <c r="I55">
        <v>45652</v>
      </c>
      <c r="J55">
        <v>343</v>
      </c>
      <c r="K55">
        <v>50.4</v>
      </c>
      <c r="L55">
        <v>756</v>
      </c>
      <c r="M55">
        <v>50.4</v>
      </c>
      <c r="N55">
        <v>3226</v>
      </c>
      <c r="O55">
        <v>53.766666666666666</v>
      </c>
      <c r="P55">
        <v>579</v>
      </c>
      <c r="Q55">
        <v>38.6</v>
      </c>
      <c r="R55">
        <v>457</v>
      </c>
      <c r="S55">
        <v>30.466666666666665</v>
      </c>
      <c r="T55">
        <v>1.3056994818652849</v>
      </c>
      <c r="U55">
        <v>8.4463894967177253E-2</v>
      </c>
    </row>
    <row r="56" spans="1:21">
      <c r="A56" t="s">
        <v>118</v>
      </c>
      <c r="B56" t="s">
        <v>119</v>
      </c>
      <c r="C56" t="s">
        <v>25</v>
      </c>
      <c r="D56">
        <v>158.39643000000001</v>
      </c>
      <c r="E56">
        <v>0</v>
      </c>
      <c r="F56">
        <v>0</v>
      </c>
      <c r="G56" t="s">
        <v>26</v>
      </c>
      <c r="H56">
        <v>12</v>
      </c>
      <c r="I56" t="s">
        <v>26</v>
      </c>
      <c r="J56" t="s">
        <v>26</v>
      </c>
      <c r="K56">
        <v>36.866666666666667</v>
      </c>
      <c r="L56">
        <v>553</v>
      </c>
      <c r="M56">
        <v>36.866666666666667</v>
      </c>
      <c r="N56">
        <v>4180</v>
      </c>
      <c r="O56">
        <v>69.666666666666671</v>
      </c>
      <c r="P56">
        <v>645</v>
      </c>
      <c r="Q56">
        <v>43</v>
      </c>
      <c r="R56">
        <v>469</v>
      </c>
      <c r="S56">
        <v>31.266666666666666</v>
      </c>
      <c r="T56">
        <v>0.85736434108527126</v>
      </c>
      <c r="U56">
        <v>9.1684434968017064E-2</v>
      </c>
    </row>
    <row r="57" spans="1:21">
      <c r="A57" t="s">
        <v>120</v>
      </c>
      <c r="B57" t="s">
        <v>121</v>
      </c>
      <c r="C57" t="s">
        <v>74</v>
      </c>
      <c r="D57">
        <v>133.91913</v>
      </c>
      <c r="E57">
        <v>0</v>
      </c>
      <c r="F57">
        <v>0</v>
      </c>
      <c r="G57" t="s">
        <v>26</v>
      </c>
      <c r="H57">
        <v>0</v>
      </c>
      <c r="I57" t="s">
        <v>26</v>
      </c>
      <c r="J57" t="s">
        <v>26</v>
      </c>
      <c r="K57">
        <v>9.1333333333333329</v>
      </c>
      <c r="L57">
        <v>137</v>
      </c>
      <c r="M57">
        <v>9.1333333333333329</v>
      </c>
      <c r="N57">
        <v>536</v>
      </c>
      <c r="O57">
        <v>8.9333333333333336</v>
      </c>
      <c r="P57">
        <v>251</v>
      </c>
      <c r="Q57">
        <v>16.733333333333334</v>
      </c>
      <c r="R57">
        <v>75</v>
      </c>
      <c r="S57">
        <v>5</v>
      </c>
      <c r="T57">
        <v>0.54581673306772904</v>
      </c>
      <c r="U57">
        <v>0.22311111111111112</v>
      </c>
    </row>
    <row r="58" spans="1:21">
      <c r="A58" t="s">
        <v>122</v>
      </c>
      <c r="B58" t="s">
        <v>123</v>
      </c>
      <c r="C58" t="s">
        <v>25</v>
      </c>
      <c r="D58">
        <v>158.39017000000001</v>
      </c>
      <c r="E58">
        <v>0</v>
      </c>
      <c r="F58">
        <v>0</v>
      </c>
      <c r="G58" t="s">
        <v>26</v>
      </c>
      <c r="H58">
        <v>0</v>
      </c>
      <c r="I58">
        <v>45645</v>
      </c>
      <c r="J58">
        <v>64</v>
      </c>
      <c r="K58">
        <v>16.8</v>
      </c>
      <c r="L58">
        <v>252</v>
      </c>
      <c r="M58">
        <v>16.8</v>
      </c>
      <c r="N58">
        <v>1187</v>
      </c>
      <c r="O58">
        <v>19.783333333333335</v>
      </c>
      <c r="P58">
        <v>375.44</v>
      </c>
      <c r="Q58">
        <v>25.029333333333334</v>
      </c>
      <c r="R58">
        <v>330</v>
      </c>
      <c r="S58">
        <v>22</v>
      </c>
      <c r="T58">
        <v>0.67121244406562963</v>
      </c>
      <c r="U58">
        <v>7.5846464646464648E-2</v>
      </c>
    </row>
    <row r="59" spans="1:21">
      <c r="A59" t="s">
        <v>124</v>
      </c>
      <c r="B59" t="s">
        <v>125</v>
      </c>
      <c r="C59" t="s">
        <v>25</v>
      </c>
      <c r="D59">
        <v>158.40635</v>
      </c>
      <c r="E59">
        <v>0</v>
      </c>
      <c r="F59">
        <v>0</v>
      </c>
      <c r="G59">
        <v>392</v>
      </c>
      <c r="H59">
        <v>0</v>
      </c>
      <c r="I59">
        <v>45645</v>
      </c>
      <c r="J59">
        <v>0</v>
      </c>
      <c r="K59">
        <v>5.6</v>
      </c>
      <c r="L59">
        <v>84</v>
      </c>
      <c r="M59">
        <v>5.6</v>
      </c>
      <c r="N59">
        <v>325</v>
      </c>
      <c r="O59">
        <v>5.416666666666667</v>
      </c>
      <c r="P59">
        <v>151</v>
      </c>
      <c r="Q59">
        <v>10.066666666666666</v>
      </c>
      <c r="R59">
        <v>280</v>
      </c>
      <c r="S59">
        <v>18.666666666666668</v>
      </c>
      <c r="T59">
        <v>0.55629139072847678</v>
      </c>
      <c r="U59">
        <v>3.5952380952380951E-2</v>
      </c>
    </row>
    <row r="60" spans="1:21">
      <c r="A60" t="s">
        <v>126</v>
      </c>
      <c r="B60" t="s">
        <v>127</v>
      </c>
      <c r="C60" t="s">
        <v>25</v>
      </c>
      <c r="D60">
        <v>185.45964000000001</v>
      </c>
      <c r="E60">
        <v>0</v>
      </c>
      <c r="F60">
        <v>0</v>
      </c>
      <c r="G60" t="s">
        <v>26</v>
      </c>
      <c r="H60">
        <v>125</v>
      </c>
      <c r="I60">
        <v>45652</v>
      </c>
      <c r="J60">
        <v>381</v>
      </c>
      <c r="K60">
        <v>69.933333333333337</v>
      </c>
      <c r="L60">
        <v>1049</v>
      </c>
      <c r="M60">
        <v>69.933333333333337</v>
      </c>
      <c r="N60">
        <v>4356</v>
      </c>
      <c r="O60">
        <v>72.599999999999994</v>
      </c>
      <c r="P60">
        <v>933</v>
      </c>
      <c r="Q60">
        <v>62.2</v>
      </c>
      <c r="R60">
        <v>475</v>
      </c>
      <c r="S60">
        <v>31.666666666666668</v>
      </c>
      <c r="T60">
        <v>1.1243301178992497</v>
      </c>
      <c r="U60">
        <v>0.13094736842105265</v>
      </c>
    </row>
    <row r="61" spans="1:21">
      <c r="A61" t="s">
        <v>128</v>
      </c>
      <c r="B61" t="s">
        <v>129</v>
      </c>
      <c r="C61" t="s">
        <v>74</v>
      </c>
      <c r="D61">
        <v>134.85559000000001</v>
      </c>
      <c r="E61">
        <v>0</v>
      </c>
      <c r="F61">
        <v>0</v>
      </c>
      <c r="G61" t="s">
        <v>26</v>
      </c>
      <c r="H61">
        <v>145</v>
      </c>
      <c r="I61">
        <v>45649</v>
      </c>
      <c r="J61">
        <v>0</v>
      </c>
      <c r="K61">
        <v>71.666666666666671</v>
      </c>
      <c r="L61">
        <v>1075</v>
      </c>
      <c r="M61">
        <v>71.666666666666671</v>
      </c>
      <c r="N61">
        <v>3396</v>
      </c>
      <c r="O61">
        <v>56.6</v>
      </c>
      <c r="P61">
        <v>636</v>
      </c>
      <c r="Q61">
        <v>42.4</v>
      </c>
      <c r="R61">
        <v>734</v>
      </c>
      <c r="S61">
        <v>48.93333333333333</v>
      </c>
      <c r="T61">
        <v>1.6902515723270439</v>
      </c>
      <c r="U61">
        <v>5.776566757493188E-2</v>
      </c>
    </row>
    <row r="62" spans="1:21">
      <c r="A62" t="s">
        <v>130</v>
      </c>
      <c r="B62" t="s">
        <v>131</v>
      </c>
      <c r="C62" t="s">
        <v>74</v>
      </c>
      <c r="D62">
        <v>122.40097</v>
      </c>
      <c r="E62">
        <v>0</v>
      </c>
      <c r="F62">
        <v>0</v>
      </c>
      <c r="G62" t="s">
        <v>26</v>
      </c>
      <c r="H62">
        <v>4</v>
      </c>
      <c r="I62">
        <v>45646</v>
      </c>
      <c r="J62">
        <v>22</v>
      </c>
      <c r="K62">
        <v>3.3333333333333335</v>
      </c>
      <c r="L62">
        <v>50</v>
      </c>
      <c r="M62">
        <v>3.3333333333333335</v>
      </c>
      <c r="N62">
        <v>262</v>
      </c>
      <c r="O62">
        <v>4.3666666666666663</v>
      </c>
      <c r="T62">
        <v>0</v>
      </c>
    </row>
    <row r="63" spans="1:21">
      <c r="A63" t="s">
        <v>132</v>
      </c>
      <c r="B63" t="s">
        <v>133</v>
      </c>
      <c r="C63" t="s">
        <v>74</v>
      </c>
      <c r="D63">
        <v>267.69229999999999</v>
      </c>
      <c r="E63">
        <v>0</v>
      </c>
      <c r="F63">
        <v>0</v>
      </c>
      <c r="G63" t="s">
        <v>26</v>
      </c>
      <c r="H63">
        <v>0</v>
      </c>
      <c r="I63" t="s">
        <v>26</v>
      </c>
      <c r="J63" t="s">
        <v>26</v>
      </c>
      <c r="P63">
        <v>1</v>
      </c>
      <c r="Q63">
        <v>6.6666666666666666E-2</v>
      </c>
      <c r="U63">
        <v>0</v>
      </c>
    </row>
    <row r="64" spans="1:21">
      <c r="A64" t="s">
        <v>134</v>
      </c>
      <c r="B64" t="s">
        <v>133</v>
      </c>
      <c r="C64" t="s">
        <v>74</v>
      </c>
      <c r="D64">
        <v>133.84614999999999</v>
      </c>
      <c r="E64">
        <v>0</v>
      </c>
      <c r="F64">
        <v>0</v>
      </c>
      <c r="G64" t="s">
        <v>26</v>
      </c>
      <c r="H64">
        <v>0</v>
      </c>
      <c r="I64" t="s">
        <v>26</v>
      </c>
      <c r="J64" t="s">
        <v>26</v>
      </c>
      <c r="P64">
        <v>1</v>
      </c>
      <c r="Q64">
        <v>6.6666666666666666E-2</v>
      </c>
      <c r="U64">
        <v>0</v>
      </c>
    </row>
    <row r="65" spans="1:21">
      <c r="A65" t="s">
        <v>135</v>
      </c>
      <c r="B65" t="s">
        <v>136</v>
      </c>
      <c r="C65" t="s">
        <v>25</v>
      </c>
      <c r="D65">
        <v>134.87342000000001</v>
      </c>
      <c r="E65">
        <v>0</v>
      </c>
      <c r="F65">
        <v>0</v>
      </c>
      <c r="G65" t="s">
        <v>26</v>
      </c>
      <c r="H65">
        <v>0</v>
      </c>
      <c r="I65" t="s">
        <v>26</v>
      </c>
      <c r="J65" t="s">
        <v>26</v>
      </c>
      <c r="K65">
        <v>0.26666666666666666</v>
      </c>
      <c r="L65">
        <v>4</v>
      </c>
      <c r="M65">
        <v>0.26666666666666666</v>
      </c>
      <c r="N65">
        <v>69</v>
      </c>
      <c r="O65">
        <v>1.1499999999999999</v>
      </c>
      <c r="T65">
        <v>0</v>
      </c>
    </row>
    <row r="66" spans="1:21">
      <c r="A66" t="s">
        <v>137</v>
      </c>
      <c r="B66" t="s">
        <v>138</v>
      </c>
      <c r="C66" t="s">
        <v>74</v>
      </c>
      <c r="D66">
        <v>138.83391</v>
      </c>
      <c r="E66">
        <v>0</v>
      </c>
      <c r="F66">
        <v>0</v>
      </c>
      <c r="G66">
        <v>196</v>
      </c>
      <c r="H66">
        <v>28</v>
      </c>
      <c r="I66" t="s">
        <v>26</v>
      </c>
      <c r="J66" t="s">
        <v>26</v>
      </c>
      <c r="K66">
        <v>9.4666666666666668</v>
      </c>
      <c r="L66">
        <v>142</v>
      </c>
      <c r="M66">
        <v>9.4666666666666668</v>
      </c>
      <c r="N66">
        <v>390</v>
      </c>
      <c r="O66">
        <v>6.5</v>
      </c>
      <c r="P66">
        <v>235</v>
      </c>
      <c r="Q66">
        <v>15.666666666666666</v>
      </c>
      <c r="R66">
        <v>123</v>
      </c>
      <c r="S66">
        <v>8.1999999999999993</v>
      </c>
      <c r="T66">
        <v>0.60425531914893615</v>
      </c>
      <c r="U66">
        <v>0.12737127371273713</v>
      </c>
    </row>
    <row r="67" spans="1:21">
      <c r="A67" t="s">
        <v>139</v>
      </c>
      <c r="B67" t="s">
        <v>140</v>
      </c>
      <c r="C67" t="s">
        <v>74</v>
      </c>
      <c r="D67">
        <v>108.80043000000001</v>
      </c>
      <c r="E67">
        <v>0</v>
      </c>
      <c r="F67">
        <v>0</v>
      </c>
      <c r="G67" t="s">
        <v>26</v>
      </c>
      <c r="H67">
        <v>0</v>
      </c>
      <c r="I67" t="s">
        <v>26</v>
      </c>
      <c r="J67" t="s">
        <v>26</v>
      </c>
      <c r="P67">
        <v>8708</v>
      </c>
      <c r="Q67">
        <v>580.5333333333333</v>
      </c>
      <c r="R67">
        <v>6720</v>
      </c>
      <c r="S67">
        <v>448</v>
      </c>
      <c r="U67">
        <v>8.638888888888889E-2</v>
      </c>
    </row>
    <row r="68" spans="1:21">
      <c r="A68" t="s">
        <v>141</v>
      </c>
      <c r="B68" t="s">
        <v>140</v>
      </c>
      <c r="C68" t="s">
        <v>74</v>
      </c>
      <c r="D68">
        <v>108.80043000000001</v>
      </c>
      <c r="E68">
        <v>0</v>
      </c>
      <c r="F68">
        <v>0</v>
      </c>
      <c r="G68" t="s">
        <v>26</v>
      </c>
      <c r="H68">
        <v>0</v>
      </c>
      <c r="I68" t="s">
        <v>26</v>
      </c>
      <c r="J68" t="s">
        <v>26</v>
      </c>
      <c r="R68">
        <v>1764</v>
      </c>
      <c r="S68">
        <v>117.6</v>
      </c>
    </row>
    <row r="69" spans="1:21">
      <c r="A69" t="s">
        <v>142</v>
      </c>
      <c r="B69" t="s">
        <v>140</v>
      </c>
      <c r="C69" t="s">
        <v>74</v>
      </c>
      <c r="D69">
        <v>113.63273</v>
      </c>
      <c r="E69">
        <v>0</v>
      </c>
      <c r="F69">
        <v>0</v>
      </c>
      <c r="G69" t="s">
        <v>26</v>
      </c>
      <c r="H69">
        <v>0</v>
      </c>
      <c r="I69" t="s">
        <v>26</v>
      </c>
      <c r="J69" t="s">
        <v>26</v>
      </c>
      <c r="K69">
        <v>6.6666666666666666E-2</v>
      </c>
      <c r="L69">
        <v>1</v>
      </c>
      <c r="M69">
        <v>6.6666666666666666E-2</v>
      </c>
      <c r="N69">
        <v>365</v>
      </c>
      <c r="O69">
        <v>6.083333333333333</v>
      </c>
      <c r="T69">
        <v>0</v>
      </c>
    </row>
    <row r="70" spans="1:21">
      <c r="A70" t="s">
        <v>143</v>
      </c>
      <c r="B70" t="s">
        <v>140</v>
      </c>
      <c r="C70" t="s">
        <v>74</v>
      </c>
      <c r="D70">
        <v>113.63273</v>
      </c>
      <c r="E70">
        <v>0</v>
      </c>
      <c r="F70">
        <v>0</v>
      </c>
      <c r="G70">
        <v>224</v>
      </c>
      <c r="H70">
        <v>0</v>
      </c>
      <c r="I70">
        <v>45650</v>
      </c>
      <c r="J70">
        <v>57.73</v>
      </c>
      <c r="K70">
        <v>11.2</v>
      </c>
      <c r="L70">
        <v>168</v>
      </c>
      <c r="M70">
        <v>11.2</v>
      </c>
      <c r="N70">
        <v>366</v>
      </c>
      <c r="O70">
        <v>6.1</v>
      </c>
      <c r="T70">
        <v>0</v>
      </c>
    </row>
    <row r="71" spans="1:21">
      <c r="A71" t="s">
        <v>144</v>
      </c>
      <c r="B71" t="s">
        <v>140</v>
      </c>
      <c r="C71" t="s">
        <v>74</v>
      </c>
      <c r="D71">
        <v>123.95874000000001</v>
      </c>
      <c r="E71">
        <v>0</v>
      </c>
      <c r="F71">
        <v>0</v>
      </c>
      <c r="G71" t="s">
        <v>26</v>
      </c>
      <c r="H71">
        <v>280</v>
      </c>
      <c r="I71">
        <v>45649</v>
      </c>
      <c r="J71">
        <v>0</v>
      </c>
      <c r="K71">
        <v>20.333333333333332</v>
      </c>
      <c r="L71">
        <v>305</v>
      </c>
      <c r="M71">
        <v>20.333333333333332</v>
      </c>
      <c r="N71">
        <v>1493</v>
      </c>
      <c r="O71">
        <v>24.883333333333333</v>
      </c>
      <c r="T71">
        <v>0</v>
      </c>
    </row>
    <row r="72" spans="1:21">
      <c r="A72" t="s">
        <v>145</v>
      </c>
      <c r="B72" t="s">
        <v>140</v>
      </c>
      <c r="C72" t="s">
        <v>74</v>
      </c>
      <c r="D72">
        <v>118.69587</v>
      </c>
      <c r="E72">
        <v>0</v>
      </c>
      <c r="F72">
        <v>0</v>
      </c>
      <c r="G72" t="s">
        <v>26</v>
      </c>
      <c r="H72">
        <v>196</v>
      </c>
      <c r="I72">
        <v>45649</v>
      </c>
      <c r="J72">
        <v>144</v>
      </c>
      <c r="K72">
        <v>317.33333333333331</v>
      </c>
      <c r="L72">
        <v>4760</v>
      </c>
      <c r="M72">
        <v>317.33333333333331</v>
      </c>
      <c r="N72">
        <v>35784</v>
      </c>
      <c r="O72">
        <v>596.4</v>
      </c>
      <c r="T72">
        <v>0</v>
      </c>
    </row>
    <row r="73" spans="1:21">
      <c r="A73" t="s">
        <v>146</v>
      </c>
      <c r="B73" t="s">
        <v>140</v>
      </c>
      <c r="C73" t="s">
        <v>74</v>
      </c>
      <c r="D73">
        <v>98.904700000000005</v>
      </c>
      <c r="E73">
        <v>0</v>
      </c>
      <c r="F73">
        <v>0</v>
      </c>
      <c r="G73" t="s">
        <v>26</v>
      </c>
      <c r="H73">
        <v>0</v>
      </c>
      <c r="I73" t="s">
        <v>26</v>
      </c>
      <c r="J73" t="s">
        <v>26</v>
      </c>
      <c r="K73">
        <v>1.9333333333333333</v>
      </c>
      <c r="L73">
        <v>29</v>
      </c>
      <c r="M73">
        <v>1.9333333333333333</v>
      </c>
      <c r="N73">
        <v>198</v>
      </c>
      <c r="O73">
        <v>3.3</v>
      </c>
      <c r="P73">
        <v>20</v>
      </c>
      <c r="Q73">
        <v>1.3333333333333333</v>
      </c>
      <c r="R73">
        <v>5</v>
      </c>
      <c r="S73">
        <v>0.33333333333333331</v>
      </c>
      <c r="T73">
        <v>1.45</v>
      </c>
      <c r="U73">
        <v>0.26666666666666666</v>
      </c>
    </row>
    <row r="74" spans="1:21">
      <c r="A74" t="s">
        <v>147</v>
      </c>
      <c r="B74" t="s">
        <v>148</v>
      </c>
      <c r="C74" t="s">
        <v>74</v>
      </c>
      <c r="D74">
        <v>138.85713999999999</v>
      </c>
      <c r="E74">
        <v>0</v>
      </c>
      <c r="F74">
        <v>0</v>
      </c>
      <c r="G74">
        <v>2156</v>
      </c>
      <c r="H74">
        <v>280</v>
      </c>
      <c r="I74">
        <v>45646</v>
      </c>
      <c r="J74">
        <v>1679</v>
      </c>
      <c r="K74">
        <v>563.73333333333335</v>
      </c>
      <c r="L74">
        <v>8456</v>
      </c>
      <c r="M74">
        <v>563.73333333333335</v>
      </c>
      <c r="N74">
        <v>22457</v>
      </c>
      <c r="O74">
        <v>374.28333333333336</v>
      </c>
      <c r="P74">
        <v>5236</v>
      </c>
      <c r="Q74">
        <v>349.06666666666666</v>
      </c>
      <c r="R74">
        <v>3616</v>
      </c>
      <c r="S74">
        <v>241.06666666666666</v>
      </c>
      <c r="T74">
        <v>1.6149732620320856</v>
      </c>
      <c r="U74">
        <v>9.6533923303834812E-2</v>
      </c>
    </row>
    <row r="75" spans="1:21">
      <c r="A75" t="s">
        <v>149</v>
      </c>
      <c r="B75" t="s">
        <v>150</v>
      </c>
      <c r="C75" t="s">
        <v>25</v>
      </c>
      <c r="D75">
        <v>160.291</v>
      </c>
      <c r="E75">
        <v>0</v>
      </c>
      <c r="F75">
        <v>0</v>
      </c>
      <c r="G75">
        <v>392</v>
      </c>
      <c r="H75">
        <v>0</v>
      </c>
      <c r="I75">
        <v>45645</v>
      </c>
      <c r="J75">
        <v>2149</v>
      </c>
      <c r="K75">
        <v>378.93333333333334</v>
      </c>
      <c r="L75">
        <v>5684</v>
      </c>
      <c r="M75">
        <v>378.93333333333334</v>
      </c>
      <c r="N75">
        <v>15570</v>
      </c>
      <c r="O75">
        <v>259.5</v>
      </c>
      <c r="P75">
        <v>5796</v>
      </c>
      <c r="Q75">
        <v>386.4</v>
      </c>
      <c r="R75">
        <v>4483</v>
      </c>
      <c r="S75">
        <v>298.86666666666667</v>
      </c>
      <c r="T75">
        <v>0.98067632850241548</v>
      </c>
      <c r="U75">
        <v>8.6192281954048627E-2</v>
      </c>
    </row>
    <row r="76" spans="1:21">
      <c r="A76" t="s">
        <v>151</v>
      </c>
      <c r="B76" t="s">
        <v>152</v>
      </c>
      <c r="C76" t="s">
        <v>74</v>
      </c>
      <c r="D76">
        <v>107.09612</v>
      </c>
      <c r="E76">
        <v>0</v>
      </c>
      <c r="F76">
        <v>0</v>
      </c>
      <c r="G76">
        <v>1316</v>
      </c>
      <c r="H76">
        <v>0</v>
      </c>
      <c r="I76">
        <v>45647</v>
      </c>
      <c r="J76">
        <v>949</v>
      </c>
      <c r="K76">
        <v>289.33333333333331</v>
      </c>
      <c r="L76">
        <v>4340</v>
      </c>
      <c r="M76">
        <v>289.33333333333331</v>
      </c>
      <c r="N76">
        <v>14061</v>
      </c>
      <c r="O76">
        <v>234.35</v>
      </c>
      <c r="T76">
        <v>0</v>
      </c>
    </row>
    <row r="77" spans="1:21">
      <c r="A77" t="s">
        <v>153</v>
      </c>
      <c r="B77" t="s">
        <v>154</v>
      </c>
      <c r="C77" t="s">
        <v>25</v>
      </c>
      <c r="D77">
        <v>166.21437</v>
      </c>
      <c r="E77">
        <v>0</v>
      </c>
      <c r="F77">
        <v>0</v>
      </c>
      <c r="G77" t="s">
        <v>26</v>
      </c>
      <c r="H77">
        <v>2</v>
      </c>
      <c r="I77" t="s">
        <v>26</v>
      </c>
      <c r="J77" t="s">
        <v>26</v>
      </c>
      <c r="K77">
        <v>3.7333333333333334</v>
      </c>
      <c r="L77">
        <v>56</v>
      </c>
      <c r="M77">
        <v>3.7333333333333334</v>
      </c>
      <c r="N77">
        <v>232</v>
      </c>
      <c r="O77">
        <v>3.8666666666666667</v>
      </c>
      <c r="T77">
        <v>0</v>
      </c>
    </row>
    <row r="78" spans="1:21">
      <c r="A78" t="s">
        <v>155</v>
      </c>
      <c r="K78">
        <v>3213.1333333333332</v>
      </c>
      <c r="L78">
        <v>48197</v>
      </c>
      <c r="M78">
        <v>3213.1333333333332</v>
      </c>
      <c r="N78">
        <v>190415</v>
      </c>
      <c r="O78">
        <v>3173.5833333333335</v>
      </c>
      <c r="P78">
        <v>48300.44</v>
      </c>
      <c r="Q78">
        <v>3220.0293333333334</v>
      </c>
      <c r="R78">
        <v>40365</v>
      </c>
      <c r="S78">
        <v>2691</v>
      </c>
      <c r="T78">
        <v>0.99785840460252528</v>
      </c>
      <c r="U78">
        <v>7.9772806474255747E-2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0975-41D6-459B-9E88-16C20C82FF00}">
  <dimension ref="A1:U77"/>
  <sheetViews>
    <sheetView workbookViewId="0">
      <selection sqref="A1:U77"/>
    </sheetView>
  </sheetViews>
  <sheetFormatPr defaultColWidth="11.42578125" defaultRowHeight="15"/>
  <sheetData>
    <row r="1" spans="1:21">
      <c r="A1" t="s">
        <v>0</v>
      </c>
      <c r="B1" t="s">
        <v>159</v>
      </c>
    </row>
    <row r="5" spans="1:21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</row>
    <row r="6" spans="1:21">
      <c r="A6" t="s">
        <v>23</v>
      </c>
      <c r="B6" t="s">
        <v>24</v>
      </c>
      <c r="C6" t="s">
        <v>25</v>
      </c>
      <c r="D6">
        <v>134.85314</v>
      </c>
      <c r="E6">
        <v>0</v>
      </c>
      <c r="F6">
        <v>0</v>
      </c>
      <c r="G6" t="s">
        <v>26</v>
      </c>
      <c r="H6">
        <v>0</v>
      </c>
      <c r="I6" t="s">
        <v>26</v>
      </c>
      <c r="J6" t="s">
        <v>26</v>
      </c>
      <c r="P6">
        <v>3137</v>
      </c>
      <c r="Q6">
        <v>209.13333333333333</v>
      </c>
      <c r="R6">
        <v>1</v>
      </c>
      <c r="S6">
        <v>6.6666666666666666E-2</v>
      </c>
      <c r="U6">
        <v>209.13333333333333</v>
      </c>
    </row>
    <row r="7" spans="1:21">
      <c r="A7" t="s">
        <v>27</v>
      </c>
      <c r="B7" t="s">
        <v>28</v>
      </c>
      <c r="C7" t="s">
        <v>25</v>
      </c>
      <c r="D7">
        <v>160.28813</v>
      </c>
      <c r="E7">
        <v>0</v>
      </c>
      <c r="F7">
        <v>0</v>
      </c>
      <c r="G7" t="s">
        <v>26</v>
      </c>
      <c r="H7">
        <v>0</v>
      </c>
      <c r="I7" t="s">
        <v>26</v>
      </c>
      <c r="J7" t="s">
        <v>26</v>
      </c>
      <c r="P7">
        <v>1288</v>
      </c>
      <c r="Q7">
        <v>85.86666666666666</v>
      </c>
      <c r="R7">
        <v>1064</v>
      </c>
      <c r="S7">
        <v>70.933333333333337</v>
      </c>
      <c r="U7">
        <v>8.0701754385964899E-2</v>
      </c>
    </row>
    <row r="8" spans="1:21">
      <c r="A8" t="s">
        <v>29</v>
      </c>
      <c r="B8" t="s">
        <v>30</v>
      </c>
      <c r="C8" t="s">
        <v>25</v>
      </c>
      <c r="D8">
        <v>205.74289999999999</v>
      </c>
      <c r="E8">
        <v>0</v>
      </c>
      <c r="F8">
        <v>0</v>
      </c>
      <c r="G8" t="s">
        <v>26</v>
      </c>
      <c r="H8">
        <v>0</v>
      </c>
      <c r="I8" t="s">
        <v>26</v>
      </c>
      <c r="J8" t="s">
        <v>26</v>
      </c>
      <c r="P8">
        <v>4689</v>
      </c>
      <c r="Q8">
        <v>312.60000000000002</v>
      </c>
      <c r="R8">
        <v>3724</v>
      </c>
      <c r="S8">
        <v>248.26666666666668</v>
      </c>
      <c r="U8">
        <v>8.3941997851772296E-2</v>
      </c>
    </row>
    <row r="9" spans="1:21">
      <c r="A9" t="s">
        <v>31</v>
      </c>
      <c r="B9" t="s">
        <v>32</v>
      </c>
      <c r="C9" t="s">
        <v>25</v>
      </c>
      <c r="D9">
        <v>196.35136</v>
      </c>
      <c r="E9">
        <v>0</v>
      </c>
      <c r="F9">
        <v>0</v>
      </c>
      <c r="G9" t="s">
        <v>26</v>
      </c>
      <c r="H9">
        <v>1</v>
      </c>
      <c r="I9" t="s">
        <v>26</v>
      </c>
      <c r="J9" t="s">
        <v>26</v>
      </c>
      <c r="K9">
        <v>7.666666666666667</v>
      </c>
      <c r="L9">
        <v>115</v>
      </c>
      <c r="M9">
        <v>7.666666666666667</v>
      </c>
      <c r="N9">
        <v>974</v>
      </c>
      <c r="O9">
        <v>16.233333333333334</v>
      </c>
      <c r="P9">
        <v>103</v>
      </c>
      <c r="Q9">
        <v>6.8666666666666663</v>
      </c>
      <c r="R9">
        <v>143</v>
      </c>
      <c r="S9">
        <v>9.5333333333333332</v>
      </c>
      <c r="T9">
        <v>1.116504854368932</v>
      </c>
      <c r="U9">
        <v>4.8018648018648018E-2</v>
      </c>
    </row>
    <row r="10" spans="1:21">
      <c r="A10" t="s">
        <v>33</v>
      </c>
      <c r="B10" t="s">
        <v>34</v>
      </c>
      <c r="C10" t="s">
        <v>25</v>
      </c>
      <c r="D10">
        <v>154.64787999999999</v>
      </c>
      <c r="E10">
        <v>0</v>
      </c>
      <c r="F10">
        <v>0</v>
      </c>
      <c r="G10" t="s">
        <v>26</v>
      </c>
      <c r="H10">
        <v>0</v>
      </c>
      <c r="I10" t="s">
        <v>26</v>
      </c>
      <c r="J10" t="s">
        <v>26</v>
      </c>
      <c r="R10">
        <v>3</v>
      </c>
      <c r="S10">
        <v>0.2</v>
      </c>
    </row>
    <row r="11" spans="1:21">
      <c r="A11" t="s">
        <v>35</v>
      </c>
      <c r="B11" t="s">
        <v>34</v>
      </c>
      <c r="C11" t="s">
        <v>25</v>
      </c>
      <c r="D11">
        <v>160.18779000000001</v>
      </c>
      <c r="E11">
        <v>0</v>
      </c>
      <c r="F11">
        <v>0</v>
      </c>
      <c r="G11" t="s">
        <v>26</v>
      </c>
      <c r="H11">
        <v>2</v>
      </c>
      <c r="I11">
        <v>45659</v>
      </c>
      <c r="J11">
        <v>324</v>
      </c>
      <c r="K11">
        <v>22.066666666666666</v>
      </c>
      <c r="L11">
        <v>331</v>
      </c>
      <c r="M11">
        <v>22.066666666666666</v>
      </c>
      <c r="N11">
        <v>1405</v>
      </c>
      <c r="O11">
        <v>23.416666666666668</v>
      </c>
      <c r="P11">
        <v>295</v>
      </c>
      <c r="Q11">
        <v>19.666666666666668</v>
      </c>
      <c r="R11">
        <v>201</v>
      </c>
      <c r="S11">
        <v>13.4</v>
      </c>
      <c r="T11">
        <v>1.1220338983050848</v>
      </c>
      <c r="U11">
        <v>9.7844112769485916E-2</v>
      </c>
    </row>
    <row r="12" spans="1:21">
      <c r="A12" t="s">
        <v>36</v>
      </c>
      <c r="B12" t="s">
        <v>34</v>
      </c>
      <c r="C12" t="s">
        <v>25</v>
      </c>
      <c r="D12">
        <v>160.28813</v>
      </c>
      <c r="E12">
        <v>0</v>
      </c>
      <c r="F12">
        <v>0</v>
      </c>
      <c r="G12" t="s">
        <v>26</v>
      </c>
      <c r="H12">
        <v>352</v>
      </c>
      <c r="I12">
        <v>45659</v>
      </c>
      <c r="J12">
        <v>495</v>
      </c>
      <c r="N12">
        <v>352</v>
      </c>
      <c r="O12">
        <v>5.8666666666666663</v>
      </c>
    </row>
    <row r="13" spans="1:21">
      <c r="A13" t="s">
        <v>37</v>
      </c>
      <c r="B13" t="s">
        <v>38</v>
      </c>
      <c r="C13" t="s">
        <v>25</v>
      </c>
      <c r="D13">
        <v>224.45714000000001</v>
      </c>
      <c r="E13">
        <v>0</v>
      </c>
      <c r="F13">
        <v>0</v>
      </c>
      <c r="G13" t="s">
        <v>26</v>
      </c>
      <c r="H13">
        <v>4</v>
      </c>
      <c r="I13">
        <v>45653</v>
      </c>
      <c r="J13">
        <v>395</v>
      </c>
      <c r="K13">
        <v>59.4</v>
      </c>
      <c r="L13">
        <v>891</v>
      </c>
      <c r="M13">
        <v>59.4</v>
      </c>
      <c r="N13">
        <v>3250</v>
      </c>
      <c r="O13">
        <v>54.166666666666664</v>
      </c>
      <c r="P13">
        <v>540</v>
      </c>
      <c r="Q13">
        <v>36</v>
      </c>
      <c r="R13">
        <v>678</v>
      </c>
      <c r="S13">
        <v>45.2</v>
      </c>
      <c r="T13">
        <v>1.65</v>
      </c>
      <c r="U13">
        <v>5.3097345132743362E-2</v>
      </c>
    </row>
    <row r="14" spans="1:21">
      <c r="A14" t="s">
        <v>39</v>
      </c>
      <c r="B14" t="s">
        <v>38</v>
      </c>
      <c r="C14" t="s">
        <v>25</v>
      </c>
      <c r="D14">
        <v>224.45714000000001</v>
      </c>
      <c r="E14">
        <v>0</v>
      </c>
      <c r="F14">
        <v>0</v>
      </c>
      <c r="G14" t="s">
        <v>26</v>
      </c>
      <c r="H14">
        <v>288</v>
      </c>
      <c r="I14">
        <v>45653</v>
      </c>
      <c r="J14">
        <v>66</v>
      </c>
      <c r="N14">
        <v>256</v>
      </c>
      <c r="O14">
        <v>4.2666666666666666</v>
      </c>
    </row>
    <row r="15" spans="1:21">
      <c r="A15" t="s">
        <v>40</v>
      </c>
      <c r="B15" t="s">
        <v>41</v>
      </c>
      <c r="C15" t="s">
        <v>25</v>
      </c>
      <c r="D15">
        <v>160.34482</v>
      </c>
      <c r="E15">
        <v>0</v>
      </c>
      <c r="F15">
        <v>0</v>
      </c>
      <c r="G15" t="s">
        <v>26</v>
      </c>
      <c r="H15">
        <v>2</v>
      </c>
      <c r="I15">
        <v>45652</v>
      </c>
      <c r="J15">
        <v>79</v>
      </c>
      <c r="K15">
        <v>19.399999999999999</v>
      </c>
      <c r="L15">
        <v>291</v>
      </c>
      <c r="M15">
        <v>19.399999999999999</v>
      </c>
      <c r="N15">
        <v>1106</v>
      </c>
      <c r="O15">
        <v>18.433333333333334</v>
      </c>
      <c r="P15">
        <v>375</v>
      </c>
      <c r="Q15">
        <v>25</v>
      </c>
      <c r="R15">
        <v>297</v>
      </c>
      <c r="S15">
        <v>19.8</v>
      </c>
      <c r="T15">
        <v>0.77600000000000002</v>
      </c>
      <c r="U15">
        <v>8.4175084175084181E-2</v>
      </c>
    </row>
    <row r="16" spans="1:21">
      <c r="A16" t="s">
        <v>42</v>
      </c>
      <c r="B16" t="s">
        <v>43</v>
      </c>
      <c r="C16" t="s">
        <v>25</v>
      </c>
      <c r="D16">
        <v>137.06227000000001</v>
      </c>
      <c r="E16">
        <v>0</v>
      </c>
      <c r="F16">
        <v>0</v>
      </c>
      <c r="G16" t="s">
        <v>26</v>
      </c>
      <c r="H16">
        <v>0</v>
      </c>
      <c r="I16">
        <v>45659</v>
      </c>
      <c r="J16">
        <v>156</v>
      </c>
      <c r="N16">
        <v>254</v>
      </c>
      <c r="O16">
        <v>4.2333333333333334</v>
      </c>
      <c r="P16">
        <v>170</v>
      </c>
      <c r="Q16">
        <v>11.333333333333334</v>
      </c>
      <c r="R16">
        <v>2</v>
      </c>
      <c r="S16">
        <v>0.13333333333333333</v>
      </c>
      <c r="U16">
        <v>5.666666666666667</v>
      </c>
    </row>
    <row r="17" spans="1:21">
      <c r="A17" t="s">
        <v>44</v>
      </c>
      <c r="B17" t="s">
        <v>43</v>
      </c>
      <c r="C17" t="s">
        <v>25</v>
      </c>
      <c r="D17">
        <v>120.91656</v>
      </c>
      <c r="E17">
        <v>0</v>
      </c>
      <c r="F17">
        <v>0</v>
      </c>
      <c r="G17" t="s">
        <v>26</v>
      </c>
      <c r="H17">
        <v>96</v>
      </c>
      <c r="I17">
        <v>45659</v>
      </c>
      <c r="J17">
        <v>137</v>
      </c>
      <c r="N17">
        <v>96</v>
      </c>
      <c r="O17">
        <v>1.6</v>
      </c>
    </row>
    <row r="18" spans="1:21">
      <c r="A18" t="s">
        <v>45</v>
      </c>
      <c r="B18" t="s">
        <v>46</v>
      </c>
      <c r="C18" t="s">
        <v>25</v>
      </c>
      <c r="D18">
        <v>138.09751</v>
      </c>
      <c r="E18">
        <v>0</v>
      </c>
      <c r="F18">
        <v>0</v>
      </c>
      <c r="G18" t="s">
        <v>26</v>
      </c>
      <c r="H18">
        <v>0</v>
      </c>
      <c r="I18" t="s">
        <v>26</v>
      </c>
      <c r="J18" t="s">
        <v>26</v>
      </c>
      <c r="P18">
        <v>1</v>
      </c>
      <c r="Q18">
        <v>6.6666666666666666E-2</v>
      </c>
      <c r="R18">
        <v>1</v>
      </c>
      <c r="S18">
        <v>6.6666666666666666E-2</v>
      </c>
      <c r="U18">
        <v>6.6666666666666666E-2</v>
      </c>
    </row>
    <row r="19" spans="1:21">
      <c r="A19" t="s">
        <v>47</v>
      </c>
      <c r="B19" t="s">
        <v>48</v>
      </c>
      <c r="C19" t="s">
        <v>25</v>
      </c>
      <c r="D19">
        <v>205.58375000000001</v>
      </c>
      <c r="E19">
        <v>0</v>
      </c>
      <c r="F19">
        <v>0</v>
      </c>
      <c r="G19" t="s">
        <v>26</v>
      </c>
      <c r="H19">
        <v>3</v>
      </c>
      <c r="I19">
        <v>45659</v>
      </c>
      <c r="J19">
        <v>628</v>
      </c>
      <c r="K19">
        <v>39.06666666666667</v>
      </c>
      <c r="L19">
        <v>586</v>
      </c>
      <c r="M19">
        <v>39.06666666666667</v>
      </c>
      <c r="N19">
        <v>2029</v>
      </c>
      <c r="O19">
        <v>33.81666666666667</v>
      </c>
      <c r="P19">
        <v>597</v>
      </c>
      <c r="Q19">
        <v>39.799999999999997</v>
      </c>
      <c r="R19">
        <v>135</v>
      </c>
      <c r="S19">
        <v>9</v>
      </c>
      <c r="T19">
        <v>0.98157453936348404</v>
      </c>
      <c r="U19">
        <v>0.29481481481481481</v>
      </c>
    </row>
    <row r="20" spans="1:21">
      <c r="A20" t="s">
        <v>49</v>
      </c>
      <c r="B20" t="s">
        <v>50</v>
      </c>
      <c r="C20" t="s">
        <v>25</v>
      </c>
      <c r="D20">
        <v>246.74845999999999</v>
      </c>
      <c r="E20">
        <v>0</v>
      </c>
      <c r="F20">
        <v>0</v>
      </c>
      <c r="G20" t="s">
        <v>26</v>
      </c>
      <c r="H20">
        <v>232</v>
      </c>
      <c r="I20">
        <v>45653</v>
      </c>
      <c r="J20">
        <v>1488</v>
      </c>
      <c r="K20">
        <v>81.8</v>
      </c>
      <c r="L20">
        <v>1227</v>
      </c>
      <c r="M20">
        <v>81.8</v>
      </c>
      <c r="N20">
        <v>5884</v>
      </c>
      <c r="O20">
        <v>98.066666666666663</v>
      </c>
      <c r="P20">
        <v>2083</v>
      </c>
      <c r="Q20">
        <v>138.86666666666667</v>
      </c>
      <c r="R20">
        <v>1602</v>
      </c>
      <c r="S20">
        <v>106.8</v>
      </c>
      <c r="T20">
        <v>0.58905424867978873</v>
      </c>
      <c r="U20">
        <v>8.6683312526009165E-2</v>
      </c>
    </row>
    <row r="21" spans="1:21">
      <c r="A21" t="s">
        <v>51</v>
      </c>
      <c r="B21" t="s">
        <v>52</v>
      </c>
      <c r="C21" t="s">
        <v>25</v>
      </c>
      <c r="D21">
        <v>224.44443999999999</v>
      </c>
      <c r="E21">
        <v>0</v>
      </c>
      <c r="F21">
        <v>0</v>
      </c>
      <c r="G21" t="s">
        <v>26</v>
      </c>
      <c r="H21">
        <v>0</v>
      </c>
      <c r="I21" t="s">
        <v>26</v>
      </c>
      <c r="J21" t="s">
        <v>26</v>
      </c>
      <c r="N21">
        <v>420</v>
      </c>
      <c r="O21">
        <v>7</v>
      </c>
      <c r="P21">
        <v>123</v>
      </c>
      <c r="Q21">
        <v>8.1999999999999993</v>
      </c>
      <c r="R21">
        <v>56</v>
      </c>
      <c r="S21">
        <v>3.7333333333333334</v>
      </c>
      <c r="U21">
        <v>0.14642857142857141</v>
      </c>
    </row>
    <row r="22" spans="1:21">
      <c r="A22" t="s">
        <v>53</v>
      </c>
      <c r="B22" t="s">
        <v>54</v>
      </c>
      <c r="C22" t="s">
        <v>25</v>
      </c>
      <c r="D22">
        <v>196.69172</v>
      </c>
      <c r="E22">
        <v>0</v>
      </c>
      <c r="F22">
        <v>0</v>
      </c>
      <c r="G22" t="s">
        <v>26</v>
      </c>
      <c r="H22">
        <v>0</v>
      </c>
      <c r="I22" t="s">
        <v>26</v>
      </c>
      <c r="J22" t="s">
        <v>26</v>
      </c>
      <c r="R22">
        <v>-2</v>
      </c>
      <c r="S22">
        <v>-0.13333333333333333</v>
      </c>
    </row>
    <row r="23" spans="1:21">
      <c r="A23" t="s">
        <v>55</v>
      </c>
      <c r="B23" t="s">
        <v>54</v>
      </c>
      <c r="C23" t="s">
        <v>25</v>
      </c>
      <c r="D23">
        <v>242.11179999999999</v>
      </c>
      <c r="E23">
        <v>0</v>
      </c>
      <c r="F23">
        <v>0</v>
      </c>
      <c r="G23" t="s">
        <v>26</v>
      </c>
      <c r="H23">
        <v>2</v>
      </c>
      <c r="I23">
        <v>45653</v>
      </c>
      <c r="J23">
        <v>545</v>
      </c>
      <c r="K23">
        <v>63.8</v>
      </c>
      <c r="L23">
        <v>957</v>
      </c>
      <c r="M23">
        <v>63.8</v>
      </c>
      <c r="N23">
        <v>4200</v>
      </c>
      <c r="O23">
        <v>70</v>
      </c>
      <c r="P23">
        <v>1806</v>
      </c>
      <c r="Q23">
        <v>120.4</v>
      </c>
      <c r="R23">
        <v>1317</v>
      </c>
      <c r="S23">
        <v>87.8</v>
      </c>
      <c r="T23">
        <v>0.5299003322259136</v>
      </c>
      <c r="U23">
        <v>9.141989369779803E-2</v>
      </c>
    </row>
    <row r="24" spans="1:21">
      <c r="A24" t="s">
        <v>56</v>
      </c>
      <c r="B24" t="s">
        <v>57</v>
      </c>
      <c r="C24" t="s">
        <v>25</v>
      </c>
      <c r="D24">
        <v>205.70098999999999</v>
      </c>
      <c r="E24">
        <v>0</v>
      </c>
      <c r="F24">
        <v>0</v>
      </c>
      <c r="G24" t="s">
        <v>26</v>
      </c>
      <c r="H24">
        <v>1</v>
      </c>
      <c r="I24" t="s">
        <v>26</v>
      </c>
      <c r="J24" t="s">
        <v>26</v>
      </c>
      <c r="K24">
        <v>15.2</v>
      </c>
      <c r="L24">
        <v>228</v>
      </c>
      <c r="M24">
        <v>15.2</v>
      </c>
      <c r="N24">
        <v>1033</v>
      </c>
      <c r="O24">
        <v>17.216666666666665</v>
      </c>
      <c r="P24">
        <v>263</v>
      </c>
      <c r="Q24">
        <v>17.533333333333335</v>
      </c>
      <c r="R24">
        <v>391</v>
      </c>
      <c r="S24">
        <v>26.066666666666666</v>
      </c>
      <c r="T24">
        <v>0.86692015209125473</v>
      </c>
      <c r="U24">
        <v>4.4842284739982953E-2</v>
      </c>
    </row>
    <row r="25" spans="1:21">
      <c r="A25" t="s">
        <v>58</v>
      </c>
      <c r="B25" t="s">
        <v>59</v>
      </c>
      <c r="C25" t="s">
        <v>25</v>
      </c>
      <c r="D25">
        <v>186.988</v>
      </c>
      <c r="E25">
        <v>0</v>
      </c>
      <c r="F25">
        <v>0</v>
      </c>
      <c r="G25" t="s">
        <v>26</v>
      </c>
      <c r="H25">
        <v>128</v>
      </c>
      <c r="I25">
        <v>45653</v>
      </c>
      <c r="J25">
        <v>195</v>
      </c>
      <c r="N25">
        <v>65</v>
      </c>
      <c r="O25">
        <v>1.0833333333333333</v>
      </c>
    </row>
    <row r="26" spans="1:21">
      <c r="A26" t="s">
        <v>60</v>
      </c>
      <c r="B26" t="s">
        <v>61</v>
      </c>
      <c r="C26" t="s">
        <v>25</v>
      </c>
      <c r="D26">
        <v>196.35943</v>
      </c>
      <c r="E26">
        <v>0</v>
      </c>
      <c r="F26">
        <v>0</v>
      </c>
      <c r="G26" t="s">
        <v>26</v>
      </c>
      <c r="H26">
        <v>0</v>
      </c>
      <c r="I26" t="s">
        <v>26</v>
      </c>
      <c r="J26" t="s">
        <v>26</v>
      </c>
      <c r="K26">
        <v>0.8</v>
      </c>
      <c r="L26">
        <v>12</v>
      </c>
      <c r="M26">
        <v>0.8</v>
      </c>
      <c r="N26">
        <v>25</v>
      </c>
      <c r="O26">
        <v>0.41666666666666669</v>
      </c>
      <c r="P26">
        <v>0</v>
      </c>
      <c r="Q26">
        <v>0</v>
      </c>
      <c r="R26">
        <v>2</v>
      </c>
      <c r="S26">
        <v>0.13333333333333333</v>
      </c>
      <c r="T26">
        <v>0</v>
      </c>
      <c r="U26">
        <v>0</v>
      </c>
    </row>
    <row r="27" spans="1:21">
      <c r="A27" t="s">
        <v>62</v>
      </c>
      <c r="B27" t="s">
        <v>63</v>
      </c>
      <c r="C27" t="s">
        <v>25</v>
      </c>
      <c r="D27">
        <v>138.09506999999999</v>
      </c>
      <c r="E27">
        <v>0</v>
      </c>
      <c r="F27">
        <v>0</v>
      </c>
      <c r="G27" t="s">
        <v>26</v>
      </c>
      <c r="H27">
        <v>0</v>
      </c>
      <c r="I27" t="s">
        <v>26</v>
      </c>
      <c r="J27" t="s">
        <v>26</v>
      </c>
      <c r="P27">
        <v>14</v>
      </c>
      <c r="Q27">
        <v>0.93333333333333335</v>
      </c>
      <c r="R27">
        <v>5</v>
      </c>
      <c r="S27">
        <v>0.33333333333333331</v>
      </c>
      <c r="U27">
        <v>0.18666666666666668</v>
      </c>
    </row>
    <row r="28" spans="1:21">
      <c r="A28" t="s">
        <v>64</v>
      </c>
      <c r="B28" t="s">
        <v>65</v>
      </c>
      <c r="C28" t="s">
        <v>25</v>
      </c>
      <c r="D28">
        <v>136.80038999999999</v>
      </c>
      <c r="E28">
        <v>0</v>
      </c>
      <c r="F28">
        <v>0</v>
      </c>
      <c r="G28" t="s">
        <v>26</v>
      </c>
      <c r="H28">
        <v>21</v>
      </c>
      <c r="I28">
        <v>45657</v>
      </c>
      <c r="J28">
        <v>418</v>
      </c>
      <c r="K28">
        <v>11.8</v>
      </c>
      <c r="L28">
        <v>177</v>
      </c>
      <c r="M28">
        <v>11.8</v>
      </c>
      <c r="N28">
        <v>956</v>
      </c>
      <c r="O28">
        <v>15.933333333333334</v>
      </c>
      <c r="P28">
        <v>277</v>
      </c>
      <c r="Q28">
        <v>18.466666666666665</v>
      </c>
      <c r="R28">
        <v>483</v>
      </c>
      <c r="S28">
        <v>32.200000000000003</v>
      </c>
      <c r="T28">
        <v>0.63898916967509023</v>
      </c>
      <c r="U28">
        <v>3.8233264320220839E-2</v>
      </c>
    </row>
    <row r="29" spans="1:21">
      <c r="A29" t="s">
        <v>66</v>
      </c>
      <c r="B29" t="s">
        <v>67</v>
      </c>
      <c r="C29" t="s">
        <v>25</v>
      </c>
      <c r="D29">
        <v>224.39760000000001</v>
      </c>
      <c r="E29">
        <v>0</v>
      </c>
      <c r="F29">
        <v>0</v>
      </c>
      <c r="G29" t="s">
        <v>26</v>
      </c>
      <c r="H29">
        <v>2</v>
      </c>
      <c r="I29">
        <v>45653</v>
      </c>
      <c r="J29">
        <v>680</v>
      </c>
      <c r="K29">
        <v>40.333333333333336</v>
      </c>
      <c r="L29">
        <v>605</v>
      </c>
      <c r="M29">
        <v>40.333333333333336</v>
      </c>
      <c r="N29">
        <v>2714</v>
      </c>
      <c r="O29">
        <v>45.233333333333334</v>
      </c>
      <c r="P29">
        <v>957</v>
      </c>
      <c r="Q29">
        <v>63.8</v>
      </c>
      <c r="R29">
        <v>550</v>
      </c>
      <c r="S29">
        <v>36.666666666666664</v>
      </c>
      <c r="T29">
        <v>0.63218390804597702</v>
      </c>
      <c r="U29">
        <v>0.11599999999999999</v>
      </c>
    </row>
    <row r="30" spans="1:21">
      <c r="A30" t="s">
        <v>68</v>
      </c>
      <c r="B30" t="s">
        <v>69</v>
      </c>
      <c r="C30" t="s">
        <v>25</v>
      </c>
      <c r="D30">
        <v>205.74289999999999</v>
      </c>
      <c r="E30">
        <v>0</v>
      </c>
      <c r="F30">
        <v>0</v>
      </c>
      <c r="G30" t="s">
        <v>26</v>
      </c>
      <c r="H30">
        <v>1</v>
      </c>
      <c r="I30">
        <v>45660</v>
      </c>
      <c r="J30">
        <v>431</v>
      </c>
      <c r="K30">
        <v>33.200000000000003</v>
      </c>
      <c r="L30">
        <v>498</v>
      </c>
      <c r="M30">
        <v>33.200000000000003</v>
      </c>
      <c r="N30">
        <v>1777</v>
      </c>
      <c r="O30">
        <v>29.616666666666667</v>
      </c>
      <c r="P30">
        <v>497</v>
      </c>
      <c r="Q30">
        <v>33.133333333333333</v>
      </c>
      <c r="R30">
        <v>425</v>
      </c>
      <c r="S30">
        <v>28.333333333333332</v>
      </c>
      <c r="T30">
        <v>1.0020120724346075</v>
      </c>
      <c r="U30">
        <v>7.7960784313725495E-2</v>
      </c>
    </row>
    <row r="31" spans="1:21">
      <c r="A31" t="s">
        <v>70</v>
      </c>
      <c r="B31" t="s">
        <v>71</v>
      </c>
      <c r="C31" t="s">
        <v>25</v>
      </c>
      <c r="D31">
        <v>187.00422</v>
      </c>
      <c r="E31">
        <v>0</v>
      </c>
      <c r="F31">
        <v>0</v>
      </c>
      <c r="G31" t="s">
        <v>26</v>
      </c>
      <c r="H31">
        <v>0</v>
      </c>
      <c r="I31" t="s">
        <v>26</v>
      </c>
      <c r="J31" t="s">
        <v>26</v>
      </c>
      <c r="K31">
        <v>1.2666666666666666</v>
      </c>
      <c r="L31">
        <v>19</v>
      </c>
      <c r="M31">
        <v>1.2666666666666666</v>
      </c>
      <c r="N31">
        <v>115</v>
      </c>
      <c r="O31">
        <v>1.9166666666666667</v>
      </c>
      <c r="P31">
        <v>10</v>
      </c>
      <c r="Q31">
        <v>0.66666666666666663</v>
      </c>
      <c r="R31">
        <v>9</v>
      </c>
      <c r="S31">
        <v>0.6</v>
      </c>
      <c r="T31">
        <v>1.9</v>
      </c>
      <c r="U31">
        <v>7.407407407407407E-2</v>
      </c>
    </row>
    <row r="32" spans="1:21">
      <c r="A32" t="s">
        <v>72</v>
      </c>
      <c r="B32" t="s">
        <v>73</v>
      </c>
      <c r="C32" t="s">
        <v>74</v>
      </c>
      <c r="D32">
        <v>130.89849000000001</v>
      </c>
      <c r="E32">
        <v>0</v>
      </c>
      <c r="F32">
        <v>0</v>
      </c>
      <c r="G32" t="s">
        <v>26</v>
      </c>
      <c r="H32">
        <v>0</v>
      </c>
      <c r="I32" t="s">
        <v>26</v>
      </c>
      <c r="J32" t="s">
        <v>26</v>
      </c>
      <c r="P32">
        <v>100</v>
      </c>
      <c r="Q32">
        <v>6.666666666666667</v>
      </c>
      <c r="R32">
        <v>82</v>
      </c>
      <c r="S32">
        <v>5.4666666666666668</v>
      </c>
      <c r="U32">
        <v>8.1300813008130079E-2</v>
      </c>
    </row>
    <row r="33" spans="1:21">
      <c r="A33" t="s">
        <v>75</v>
      </c>
      <c r="B33" t="s">
        <v>73</v>
      </c>
      <c r="C33" t="s">
        <v>74</v>
      </c>
      <c r="D33">
        <v>130.89596</v>
      </c>
      <c r="E33">
        <v>0</v>
      </c>
      <c r="F33">
        <v>0</v>
      </c>
      <c r="G33" t="s">
        <v>26</v>
      </c>
      <c r="H33">
        <v>3</v>
      </c>
      <c r="I33" t="s">
        <v>26</v>
      </c>
      <c r="J33" t="s">
        <v>26</v>
      </c>
      <c r="K33">
        <v>3.2666666666666666</v>
      </c>
      <c r="L33">
        <v>49</v>
      </c>
      <c r="M33">
        <v>3.2666666666666666</v>
      </c>
      <c r="N33">
        <v>275</v>
      </c>
      <c r="O33">
        <v>4.583333333333333</v>
      </c>
      <c r="T33">
        <v>0</v>
      </c>
    </row>
    <row r="34" spans="1:21">
      <c r="A34" t="s">
        <v>76</v>
      </c>
      <c r="B34" t="s">
        <v>77</v>
      </c>
      <c r="C34" t="s">
        <v>74</v>
      </c>
      <c r="D34">
        <v>134.71252999999999</v>
      </c>
      <c r="E34">
        <v>0</v>
      </c>
      <c r="F34">
        <v>0</v>
      </c>
      <c r="G34" t="s">
        <v>26</v>
      </c>
      <c r="H34">
        <v>0</v>
      </c>
      <c r="I34" t="s">
        <v>26</v>
      </c>
      <c r="J34" t="s">
        <v>26</v>
      </c>
      <c r="P34">
        <v>175</v>
      </c>
      <c r="Q34">
        <v>11.666666666666666</v>
      </c>
      <c r="R34">
        <v>112</v>
      </c>
      <c r="S34">
        <v>7.4666666666666668</v>
      </c>
      <c r="U34">
        <v>0.10416666666666666</v>
      </c>
    </row>
    <row r="35" spans="1:21">
      <c r="A35" t="s">
        <v>78</v>
      </c>
      <c r="B35" t="s">
        <v>79</v>
      </c>
      <c r="C35" t="s">
        <v>25</v>
      </c>
      <c r="D35">
        <v>180.00603000000001</v>
      </c>
      <c r="E35">
        <v>0</v>
      </c>
      <c r="F35">
        <v>0</v>
      </c>
      <c r="G35" t="s">
        <v>26</v>
      </c>
      <c r="H35">
        <v>0</v>
      </c>
      <c r="I35" t="s">
        <v>26</v>
      </c>
      <c r="J35" t="s">
        <v>26</v>
      </c>
      <c r="K35">
        <v>6.0666666666666664</v>
      </c>
      <c r="L35">
        <v>91</v>
      </c>
      <c r="M35">
        <v>6.0666666666666664</v>
      </c>
      <c r="N35">
        <v>952</v>
      </c>
      <c r="O35">
        <v>15.866666666666667</v>
      </c>
      <c r="T35">
        <v>0</v>
      </c>
    </row>
    <row r="36" spans="1:21">
      <c r="A36" t="s">
        <v>80</v>
      </c>
      <c r="B36" t="s">
        <v>81</v>
      </c>
      <c r="C36" t="s">
        <v>25</v>
      </c>
      <c r="D36">
        <v>163.20403999999999</v>
      </c>
      <c r="E36">
        <v>0</v>
      </c>
      <c r="F36">
        <v>0</v>
      </c>
      <c r="G36" t="s">
        <v>26</v>
      </c>
      <c r="H36">
        <v>0</v>
      </c>
      <c r="I36" t="s">
        <v>26</v>
      </c>
      <c r="J36" t="s">
        <v>26</v>
      </c>
      <c r="N36">
        <v>1074</v>
      </c>
      <c r="O36">
        <v>17.899999999999999</v>
      </c>
    </row>
    <row r="37" spans="1:21">
      <c r="A37" t="s">
        <v>82</v>
      </c>
      <c r="B37" t="s">
        <v>83</v>
      </c>
      <c r="C37" t="s">
        <v>25</v>
      </c>
      <c r="D37">
        <v>179.99914999999999</v>
      </c>
      <c r="E37">
        <v>0</v>
      </c>
      <c r="F37">
        <v>0</v>
      </c>
      <c r="G37" t="s">
        <v>26</v>
      </c>
      <c r="H37">
        <v>0</v>
      </c>
      <c r="I37" t="s">
        <v>26</v>
      </c>
      <c r="J37" t="s">
        <v>26</v>
      </c>
      <c r="K37">
        <v>5.333333333333333</v>
      </c>
      <c r="L37">
        <v>80</v>
      </c>
      <c r="M37">
        <v>5.333333333333333</v>
      </c>
      <c r="N37">
        <v>383</v>
      </c>
      <c r="O37">
        <v>6.3833333333333337</v>
      </c>
      <c r="T37">
        <v>0</v>
      </c>
    </row>
    <row r="38" spans="1:21">
      <c r="A38" t="s">
        <v>84</v>
      </c>
      <c r="B38" t="s">
        <v>85</v>
      </c>
      <c r="C38" t="s">
        <v>74</v>
      </c>
      <c r="D38">
        <v>155.78171</v>
      </c>
      <c r="E38">
        <v>0</v>
      </c>
      <c r="F38">
        <v>0</v>
      </c>
      <c r="G38" t="s">
        <v>26</v>
      </c>
      <c r="H38">
        <v>5</v>
      </c>
      <c r="I38">
        <v>45662</v>
      </c>
      <c r="J38">
        <v>317</v>
      </c>
      <c r="K38">
        <v>17.133333333333333</v>
      </c>
      <c r="L38">
        <v>257</v>
      </c>
      <c r="M38">
        <v>17.133333333333333</v>
      </c>
      <c r="N38">
        <v>875</v>
      </c>
      <c r="O38">
        <v>14.583333333333334</v>
      </c>
      <c r="T38">
        <v>0</v>
      </c>
    </row>
    <row r="39" spans="1:21">
      <c r="A39" t="s">
        <v>86</v>
      </c>
      <c r="B39" t="s">
        <v>87</v>
      </c>
      <c r="C39" t="s">
        <v>25</v>
      </c>
      <c r="D39">
        <v>167.3356</v>
      </c>
      <c r="E39">
        <v>0</v>
      </c>
      <c r="F39">
        <v>0</v>
      </c>
      <c r="G39" t="s">
        <v>26</v>
      </c>
      <c r="H39">
        <v>0</v>
      </c>
      <c r="I39" t="s">
        <v>26</v>
      </c>
      <c r="J39" t="s">
        <v>26</v>
      </c>
      <c r="K39">
        <v>1.8666666666666667</v>
      </c>
      <c r="L39">
        <v>28</v>
      </c>
      <c r="M39">
        <v>1.8666666666666667</v>
      </c>
      <c r="N39">
        <v>112</v>
      </c>
      <c r="O39">
        <v>1.8666666666666667</v>
      </c>
      <c r="P39">
        <v>170</v>
      </c>
      <c r="Q39">
        <v>11.333333333333334</v>
      </c>
      <c r="R39">
        <v>3</v>
      </c>
      <c r="S39">
        <v>0.2</v>
      </c>
      <c r="T39">
        <v>0.16470588235294117</v>
      </c>
      <c r="U39">
        <v>3.7777777777777781</v>
      </c>
    </row>
    <row r="40" spans="1:21">
      <c r="A40" t="s">
        <v>88</v>
      </c>
      <c r="B40" t="s">
        <v>89</v>
      </c>
      <c r="C40" t="s">
        <v>25</v>
      </c>
      <c r="D40">
        <v>155.66037</v>
      </c>
      <c r="E40">
        <v>0</v>
      </c>
      <c r="F40">
        <v>0</v>
      </c>
      <c r="G40" t="s">
        <v>26</v>
      </c>
      <c r="H40">
        <v>449</v>
      </c>
      <c r="I40">
        <v>45661</v>
      </c>
      <c r="J40">
        <v>637</v>
      </c>
      <c r="K40">
        <v>23.666666666666668</v>
      </c>
      <c r="L40">
        <v>355</v>
      </c>
      <c r="M40">
        <v>23.666666666666668</v>
      </c>
      <c r="N40">
        <v>2209</v>
      </c>
      <c r="O40">
        <v>36.81666666666667</v>
      </c>
      <c r="P40">
        <v>360</v>
      </c>
      <c r="Q40">
        <v>24</v>
      </c>
      <c r="R40">
        <v>56</v>
      </c>
      <c r="S40">
        <v>3.7333333333333334</v>
      </c>
      <c r="T40">
        <v>0.98611111111111116</v>
      </c>
      <c r="U40">
        <v>0.42857142857142855</v>
      </c>
    </row>
    <row r="41" spans="1:21">
      <c r="A41" t="s">
        <v>157</v>
      </c>
      <c r="B41" t="s">
        <v>158</v>
      </c>
      <c r="C41" t="s">
        <v>74</v>
      </c>
      <c r="D41">
        <v>192.76760999999999</v>
      </c>
      <c r="E41">
        <v>0</v>
      </c>
      <c r="F41">
        <v>0</v>
      </c>
      <c r="G41" t="s">
        <v>26</v>
      </c>
      <c r="H41">
        <v>3</v>
      </c>
      <c r="I41" t="s">
        <v>26</v>
      </c>
      <c r="J41" t="s">
        <v>26</v>
      </c>
      <c r="K41">
        <v>4.8</v>
      </c>
      <c r="L41">
        <v>72</v>
      </c>
      <c r="M41">
        <v>4.8</v>
      </c>
      <c r="N41">
        <v>72</v>
      </c>
      <c r="O41">
        <v>1.2</v>
      </c>
      <c r="T41">
        <v>0</v>
      </c>
    </row>
    <row r="42" spans="1:21">
      <c r="A42" t="s">
        <v>90</v>
      </c>
      <c r="B42" t="s">
        <v>91</v>
      </c>
      <c r="C42" t="s">
        <v>25</v>
      </c>
      <c r="D42">
        <v>192.67272</v>
      </c>
      <c r="E42">
        <v>0</v>
      </c>
      <c r="F42">
        <v>0</v>
      </c>
      <c r="G42" t="s">
        <v>26</v>
      </c>
      <c r="H42">
        <v>33</v>
      </c>
      <c r="I42">
        <v>45661</v>
      </c>
      <c r="J42">
        <v>401</v>
      </c>
      <c r="K42">
        <v>4.8666666666666663</v>
      </c>
      <c r="L42">
        <v>73</v>
      </c>
      <c r="M42">
        <v>4.8666666666666663</v>
      </c>
      <c r="N42">
        <v>284</v>
      </c>
      <c r="O42">
        <v>4.7333333333333334</v>
      </c>
      <c r="P42">
        <v>25</v>
      </c>
      <c r="Q42">
        <v>1.6666666666666667</v>
      </c>
      <c r="R42">
        <v>27</v>
      </c>
      <c r="S42">
        <v>1.8</v>
      </c>
      <c r="T42">
        <v>2.92</v>
      </c>
      <c r="U42">
        <v>6.1728395061728399E-2</v>
      </c>
    </row>
    <row r="43" spans="1:21">
      <c r="A43" t="s">
        <v>92</v>
      </c>
      <c r="B43" t="s">
        <v>93</v>
      </c>
      <c r="C43" t="s">
        <v>25</v>
      </c>
      <c r="D43">
        <v>187.00568999999999</v>
      </c>
      <c r="E43">
        <v>0</v>
      </c>
      <c r="F43">
        <v>0</v>
      </c>
      <c r="G43" t="s">
        <v>26</v>
      </c>
      <c r="H43">
        <v>0</v>
      </c>
      <c r="I43" t="s">
        <v>26</v>
      </c>
      <c r="J43" t="s">
        <v>26</v>
      </c>
      <c r="N43">
        <v>112</v>
      </c>
      <c r="O43">
        <v>1.8666666666666667</v>
      </c>
    </row>
    <row r="44" spans="1:21">
      <c r="A44" t="s">
        <v>94</v>
      </c>
      <c r="B44" t="s">
        <v>95</v>
      </c>
      <c r="C44" t="s">
        <v>74</v>
      </c>
      <c r="D44">
        <v>127.17655000000001</v>
      </c>
      <c r="E44">
        <v>0</v>
      </c>
      <c r="F44">
        <v>0</v>
      </c>
      <c r="G44" t="s">
        <v>26</v>
      </c>
      <c r="H44">
        <v>0</v>
      </c>
      <c r="I44">
        <v>45650</v>
      </c>
      <c r="J44">
        <v>212</v>
      </c>
      <c r="K44">
        <v>6.6666666666666666E-2</v>
      </c>
      <c r="L44">
        <v>1</v>
      </c>
      <c r="M44">
        <v>6.6666666666666666E-2</v>
      </c>
      <c r="N44">
        <v>3</v>
      </c>
      <c r="O44">
        <v>0.05</v>
      </c>
      <c r="T44">
        <v>0</v>
      </c>
    </row>
    <row r="45" spans="1:21">
      <c r="A45" t="s">
        <v>96</v>
      </c>
      <c r="B45" t="s">
        <v>97</v>
      </c>
      <c r="C45" t="s">
        <v>74</v>
      </c>
      <c r="D45">
        <v>134.85559000000001</v>
      </c>
      <c r="E45">
        <v>0</v>
      </c>
      <c r="F45">
        <v>0</v>
      </c>
      <c r="G45" t="s">
        <v>26</v>
      </c>
      <c r="H45">
        <v>1120</v>
      </c>
      <c r="I45">
        <v>45653</v>
      </c>
      <c r="J45">
        <v>1363</v>
      </c>
      <c r="K45">
        <v>39.266666666666666</v>
      </c>
      <c r="L45">
        <v>589</v>
      </c>
      <c r="M45">
        <v>39.266666666666666</v>
      </c>
      <c r="N45">
        <v>4070</v>
      </c>
      <c r="O45">
        <v>67.833333333333329</v>
      </c>
      <c r="R45">
        <v>24</v>
      </c>
      <c r="S45">
        <v>1.6</v>
      </c>
      <c r="T45">
        <v>0</v>
      </c>
    </row>
    <row r="46" spans="1:21">
      <c r="A46" t="s">
        <v>98</v>
      </c>
      <c r="B46" t="s">
        <v>99</v>
      </c>
      <c r="C46" t="s">
        <v>25</v>
      </c>
      <c r="D46">
        <v>166.27760000000001</v>
      </c>
      <c r="E46">
        <v>0</v>
      </c>
      <c r="F46">
        <v>0</v>
      </c>
      <c r="G46" t="s">
        <v>26</v>
      </c>
      <c r="H46">
        <v>781</v>
      </c>
      <c r="I46">
        <v>45650</v>
      </c>
      <c r="J46">
        <v>1737</v>
      </c>
      <c r="K46">
        <v>132.13333333333333</v>
      </c>
      <c r="L46">
        <v>1982</v>
      </c>
      <c r="M46">
        <v>132.13333333333333</v>
      </c>
      <c r="N46">
        <v>10163</v>
      </c>
      <c r="O46">
        <v>169.38333333333333</v>
      </c>
      <c r="P46">
        <v>2241</v>
      </c>
      <c r="Q46">
        <v>149.4</v>
      </c>
      <c r="R46">
        <v>1834</v>
      </c>
      <c r="S46">
        <v>122.26666666666667</v>
      </c>
      <c r="T46">
        <v>0.88442659526996881</v>
      </c>
      <c r="U46">
        <v>8.1461286804798264E-2</v>
      </c>
    </row>
    <row r="47" spans="1:21">
      <c r="A47" t="s">
        <v>100</v>
      </c>
      <c r="B47" t="s">
        <v>101</v>
      </c>
      <c r="C47" t="s">
        <v>25</v>
      </c>
      <c r="D47">
        <v>158.42696000000001</v>
      </c>
      <c r="E47">
        <v>0</v>
      </c>
      <c r="F47">
        <v>0</v>
      </c>
      <c r="G47" t="s">
        <v>26</v>
      </c>
      <c r="H47">
        <v>219</v>
      </c>
      <c r="I47" t="s">
        <v>26</v>
      </c>
      <c r="J47" t="s">
        <v>26</v>
      </c>
      <c r="K47">
        <v>55.2</v>
      </c>
      <c r="L47">
        <v>828</v>
      </c>
      <c r="M47">
        <v>55.2</v>
      </c>
      <c r="N47">
        <v>6196</v>
      </c>
      <c r="O47">
        <v>103.26666666666667</v>
      </c>
      <c r="P47">
        <v>1037</v>
      </c>
      <c r="Q47">
        <v>69.13333333333334</v>
      </c>
      <c r="R47">
        <v>1671</v>
      </c>
      <c r="S47">
        <v>111.4</v>
      </c>
      <c r="T47">
        <v>0.79845708775313406</v>
      </c>
      <c r="U47">
        <v>4.1372431677638148E-2</v>
      </c>
    </row>
    <row r="48" spans="1:21">
      <c r="A48" t="s">
        <v>102</v>
      </c>
      <c r="B48" t="s">
        <v>103</v>
      </c>
      <c r="C48" t="s">
        <v>25</v>
      </c>
      <c r="D48">
        <v>158.31932</v>
      </c>
      <c r="E48">
        <v>0</v>
      </c>
      <c r="F48">
        <v>0</v>
      </c>
      <c r="G48" t="s">
        <v>26</v>
      </c>
      <c r="H48">
        <v>85</v>
      </c>
      <c r="I48">
        <v>45652</v>
      </c>
      <c r="J48">
        <v>768</v>
      </c>
      <c r="K48">
        <v>149.26666666666668</v>
      </c>
      <c r="L48">
        <v>2239</v>
      </c>
      <c r="M48">
        <v>149.26666666666668</v>
      </c>
      <c r="N48">
        <v>13939</v>
      </c>
      <c r="O48">
        <v>232.31666666666666</v>
      </c>
      <c r="P48">
        <v>997</v>
      </c>
      <c r="Q48">
        <v>66.466666666666669</v>
      </c>
      <c r="R48">
        <v>1385</v>
      </c>
      <c r="S48">
        <v>92.333333333333329</v>
      </c>
      <c r="T48">
        <v>2.2457372116349048</v>
      </c>
      <c r="U48">
        <v>4.7990373044524672E-2</v>
      </c>
    </row>
    <row r="49" spans="1:21">
      <c r="A49" t="s">
        <v>104</v>
      </c>
      <c r="B49" t="s">
        <v>105</v>
      </c>
      <c r="C49" t="s">
        <v>74</v>
      </c>
      <c r="D49">
        <v>136.00085999999999</v>
      </c>
      <c r="E49">
        <v>0</v>
      </c>
      <c r="F49">
        <v>0</v>
      </c>
      <c r="G49" t="s">
        <v>26</v>
      </c>
      <c r="H49">
        <v>0</v>
      </c>
      <c r="I49">
        <v>45656</v>
      </c>
      <c r="J49">
        <v>273</v>
      </c>
      <c r="K49">
        <v>21.266666666666666</v>
      </c>
      <c r="L49">
        <v>319</v>
      </c>
      <c r="M49">
        <v>21.266666666666666</v>
      </c>
      <c r="N49">
        <v>858</v>
      </c>
      <c r="O49">
        <v>14.3</v>
      </c>
      <c r="P49">
        <v>174</v>
      </c>
      <c r="Q49">
        <v>11.6</v>
      </c>
      <c r="R49">
        <v>91</v>
      </c>
      <c r="S49">
        <v>6.0666666666666664</v>
      </c>
      <c r="T49">
        <v>1.8333333333333333</v>
      </c>
      <c r="U49">
        <v>0.12747252747252746</v>
      </c>
    </row>
    <row r="50" spans="1:21">
      <c r="A50" t="s">
        <v>106</v>
      </c>
      <c r="B50" t="s">
        <v>107</v>
      </c>
      <c r="C50" t="s">
        <v>25</v>
      </c>
      <c r="D50">
        <v>166.22628</v>
      </c>
      <c r="E50">
        <v>0</v>
      </c>
      <c r="F50">
        <v>0</v>
      </c>
      <c r="G50" t="s">
        <v>26</v>
      </c>
      <c r="H50">
        <v>0</v>
      </c>
      <c r="I50">
        <v>45659</v>
      </c>
      <c r="J50">
        <v>343</v>
      </c>
      <c r="K50">
        <v>10.533333333333333</v>
      </c>
      <c r="L50">
        <v>158</v>
      </c>
      <c r="M50">
        <v>10.533333333333333</v>
      </c>
      <c r="N50">
        <v>1765</v>
      </c>
      <c r="O50">
        <v>29.416666666666668</v>
      </c>
      <c r="P50">
        <v>596</v>
      </c>
      <c r="Q50">
        <v>39.733333333333334</v>
      </c>
      <c r="R50">
        <v>453</v>
      </c>
      <c r="S50">
        <v>30.2</v>
      </c>
      <c r="T50">
        <v>0.2651006711409396</v>
      </c>
      <c r="U50">
        <v>8.771155261221486E-2</v>
      </c>
    </row>
    <row r="51" spans="1:21">
      <c r="A51" t="s">
        <v>108</v>
      </c>
      <c r="B51" t="s">
        <v>109</v>
      </c>
      <c r="C51" t="s">
        <v>25</v>
      </c>
      <c r="D51">
        <v>166.21578</v>
      </c>
      <c r="E51">
        <v>0</v>
      </c>
      <c r="F51">
        <v>0</v>
      </c>
      <c r="G51" t="s">
        <v>26</v>
      </c>
      <c r="H51">
        <v>216</v>
      </c>
      <c r="I51">
        <v>45653</v>
      </c>
      <c r="J51">
        <v>872</v>
      </c>
      <c r="K51">
        <v>53.133333333333333</v>
      </c>
      <c r="L51">
        <v>797</v>
      </c>
      <c r="M51">
        <v>53.133333333333333</v>
      </c>
      <c r="N51">
        <v>2412</v>
      </c>
      <c r="O51">
        <v>40.200000000000003</v>
      </c>
      <c r="P51">
        <v>443</v>
      </c>
      <c r="Q51">
        <v>29.533333333333335</v>
      </c>
      <c r="R51">
        <v>437</v>
      </c>
      <c r="S51">
        <v>29.133333333333333</v>
      </c>
      <c r="T51">
        <v>1.7990970654627541</v>
      </c>
      <c r="U51">
        <v>6.7581998474446986E-2</v>
      </c>
    </row>
    <row r="52" spans="1:21">
      <c r="A52" t="s">
        <v>110</v>
      </c>
      <c r="B52" t="s">
        <v>111</v>
      </c>
      <c r="C52" t="s">
        <v>25</v>
      </c>
      <c r="D52">
        <v>166.21038999999999</v>
      </c>
      <c r="E52">
        <v>0</v>
      </c>
      <c r="F52">
        <v>0</v>
      </c>
      <c r="G52" t="s">
        <v>26</v>
      </c>
      <c r="H52">
        <v>0</v>
      </c>
      <c r="I52">
        <v>45652</v>
      </c>
      <c r="J52">
        <v>411.61</v>
      </c>
      <c r="K52">
        <v>16</v>
      </c>
      <c r="L52">
        <v>240</v>
      </c>
      <c r="M52">
        <v>16</v>
      </c>
      <c r="N52">
        <v>796</v>
      </c>
      <c r="O52">
        <v>13.266666666666667</v>
      </c>
      <c r="P52">
        <v>243</v>
      </c>
      <c r="Q52">
        <v>16.2</v>
      </c>
      <c r="R52">
        <v>241</v>
      </c>
      <c r="S52">
        <v>16.066666666666666</v>
      </c>
      <c r="T52">
        <v>0.98765432098765427</v>
      </c>
      <c r="U52">
        <v>6.721991701244813E-2</v>
      </c>
    </row>
    <row r="53" spans="1:21">
      <c r="A53" t="s">
        <v>112</v>
      </c>
      <c r="B53" t="s">
        <v>113</v>
      </c>
      <c r="C53" t="s">
        <v>25</v>
      </c>
      <c r="D53">
        <v>149.60847000000001</v>
      </c>
      <c r="E53">
        <v>0</v>
      </c>
      <c r="F53">
        <v>0</v>
      </c>
      <c r="G53" t="s">
        <v>26</v>
      </c>
      <c r="H53">
        <v>28</v>
      </c>
      <c r="I53">
        <v>45660</v>
      </c>
      <c r="J53">
        <v>311</v>
      </c>
      <c r="K53">
        <v>19.666666666666668</v>
      </c>
      <c r="L53">
        <v>295</v>
      </c>
      <c r="M53">
        <v>19.666666666666668</v>
      </c>
      <c r="N53">
        <v>2051</v>
      </c>
      <c r="O53">
        <v>34.18333333333333</v>
      </c>
      <c r="P53">
        <v>286</v>
      </c>
      <c r="Q53">
        <v>19.066666666666666</v>
      </c>
      <c r="R53">
        <v>363</v>
      </c>
      <c r="S53">
        <v>24.2</v>
      </c>
      <c r="T53">
        <v>1.0314685314685315</v>
      </c>
      <c r="U53">
        <v>5.2525252525252523E-2</v>
      </c>
    </row>
    <row r="54" spans="1:21">
      <c r="A54" t="s">
        <v>114</v>
      </c>
      <c r="B54" t="s">
        <v>115</v>
      </c>
      <c r="C54" t="s">
        <v>25</v>
      </c>
      <c r="D54">
        <v>187.00706</v>
      </c>
      <c r="E54">
        <v>0</v>
      </c>
      <c r="F54">
        <v>0</v>
      </c>
      <c r="G54" t="s">
        <v>26</v>
      </c>
      <c r="H54">
        <v>0</v>
      </c>
      <c r="I54" t="s">
        <v>26</v>
      </c>
      <c r="J54" t="s">
        <v>26</v>
      </c>
      <c r="K54">
        <v>6.7333333333333334</v>
      </c>
      <c r="L54">
        <v>101</v>
      </c>
      <c r="M54">
        <v>6.7333333333333334</v>
      </c>
      <c r="N54">
        <v>381</v>
      </c>
      <c r="O54">
        <v>6.35</v>
      </c>
      <c r="T54">
        <v>0</v>
      </c>
    </row>
    <row r="55" spans="1:21">
      <c r="A55" t="s">
        <v>116</v>
      </c>
      <c r="B55" t="s">
        <v>117</v>
      </c>
      <c r="C55" t="s">
        <v>25</v>
      </c>
      <c r="D55">
        <v>169.99643</v>
      </c>
      <c r="E55">
        <v>0</v>
      </c>
      <c r="F55">
        <v>0</v>
      </c>
      <c r="G55" t="s">
        <v>26</v>
      </c>
      <c r="H55">
        <v>1</v>
      </c>
      <c r="I55">
        <v>45652</v>
      </c>
      <c r="J55">
        <v>294</v>
      </c>
      <c r="K55">
        <v>28.933333333333334</v>
      </c>
      <c r="L55">
        <v>434</v>
      </c>
      <c r="M55">
        <v>28.933333333333334</v>
      </c>
      <c r="N55">
        <v>2926</v>
      </c>
      <c r="O55">
        <v>48.766666666666666</v>
      </c>
      <c r="P55">
        <v>541</v>
      </c>
      <c r="Q55">
        <v>36.06666666666667</v>
      </c>
      <c r="R55">
        <v>288</v>
      </c>
      <c r="S55">
        <v>19.2</v>
      </c>
      <c r="T55">
        <v>0.80221811460258785</v>
      </c>
      <c r="U55">
        <v>0.1252314814814815</v>
      </c>
    </row>
    <row r="56" spans="1:21">
      <c r="A56" t="s">
        <v>118</v>
      </c>
      <c r="B56" t="s">
        <v>119</v>
      </c>
      <c r="C56" t="s">
        <v>25</v>
      </c>
      <c r="D56">
        <v>158.39643000000001</v>
      </c>
      <c r="E56">
        <v>0</v>
      </c>
      <c r="F56">
        <v>0</v>
      </c>
      <c r="G56" t="s">
        <v>26</v>
      </c>
      <c r="H56">
        <v>14</v>
      </c>
      <c r="I56">
        <v>45660</v>
      </c>
      <c r="J56">
        <v>334</v>
      </c>
      <c r="K56">
        <v>36.866666666666667</v>
      </c>
      <c r="L56">
        <v>553</v>
      </c>
      <c r="M56">
        <v>36.866666666666667</v>
      </c>
      <c r="N56">
        <v>3970</v>
      </c>
      <c r="O56">
        <v>66.166666666666671</v>
      </c>
      <c r="P56">
        <v>451</v>
      </c>
      <c r="Q56">
        <v>30.066666666666666</v>
      </c>
      <c r="R56">
        <v>435</v>
      </c>
      <c r="S56">
        <v>29</v>
      </c>
      <c r="T56">
        <v>1.2261640798226163</v>
      </c>
      <c r="U56">
        <v>6.9118773946360151E-2</v>
      </c>
    </row>
    <row r="57" spans="1:21">
      <c r="A57" t="s">
        <v>120</v>
      </c>
      <c r="B57" t="s">
        <v>121</v>
      </c>
      <c r="C57" t="s">
        <v>74</v>
      </c>
      <c r="D57">
        <v>133.91913</v>
      </c>
      <c r="E57">
        <v>0</v>
      </c>
      <c r="F57">
        <v>0</v>
      </c>
      <c r="G57" t="s">
        <v>26</v>
      </c>
      <c r="H57">
        <v>0</v>
      </c>
      <c r="I57" t="s">
        <v>26</v>
      </c>
      <c r="J57" t="s">
        <v>26</v>
      </c>
      <c r="K57">
        <v>6.4</v>
      </c>
      <c r="L57">
        <v>96</v>
      </c>
      <c r="M57">
        <v>6.4</v>
      </c>
      <c r="N57">
        <v>498</v>
      </c>
      <c r="O57">
        <v>8.3000000000000007</v>
      </c>
      <c r="P57">
        <v>116</v>
      </c>
      <c r="Q57">
        <v>7.7333333333333334</v>
      </c>
      <c r="R57">
        <v>42</v>
      </c>
      <c r="S57">
        <v>2.8</v>
      </c>
      <c r="T57">
        <v>0.82758620689655171</v>
      </c>
      <c r="U57">
        <v>0.18412698412698414</v>
      </c>
    </row>
    <row r="58" spans="1:21">
      <c r="A58" t="s">
        <v>122</v>
      </c>
      <c r="B58" t="s">
        <v>123</v>
      </c>
      <c r="C58" t="s">
        <v>25</v>
      </c>
      <c r="D58">
        <v>158.39017000000001</v>
      </c>
      <c r="E58">
        <v>0</v>
      </c>
      <c r="F58">
        <v>0</v>
      </c>
      <c r="G58" t="s">
        <v>26</v>
      </c>
      <c r="H58">
        <v>0</v>
      </c>
      <c r="I58">
        <v>45659</v>
      </c>
      <c r="J58">
        <v>331</v>
      </c>
      <c r="K58">
        <v>16.8</v>
      </c>
      <c r="L58">
        <v>252</v>
      </c>
      <c r="M58">
        <v>16.8</v>
      </c>
      <c r="N58">
        <v>1215</v>
      </c>
      <c r="O58">
        <v>20.25</v>
      </c>
      <c r="P58">
        <v>366.44</v>
      </c>
      <c r="Q58">
        <v>24.429333333333332</v>
      </c>
      <c r="R58">
        <v>330</v>
      </c>
      <c r="S58">
        <v>22</v>
      </c>
      <c r="T58">
        <v>0.68769784957974023</v>
      </c>
      <c r="U58">
        <v>7.4028282828282818E-2</v>
      </c>
    </row>
    <row r="59" spans="1:21">
      <c r="A59" t="s">
        <v>124</v>
      </c>
      <c r="B59" t="s">
        <v>125</v>
      </c>
      <c r="C59" t="s">
        <v>25</v>
      </c>
      <c r="D59">
        <v>158.40635</v>
      </c>
      <c r="E59">
        <v>0</v>
      </c>
      <c r="F59">
        <v>0</v>
      </c>
      <c r="G59">
        <v>392</v>
      </c>
      <c r="H59">
        <v>0</v>
      </c>
      <c r="I59" t="s">
        <v>26</v>
      </c>
      <c r="J59" t="s">
        <v>26</v>
      </c>
      <c r="K59">
        <v>3.7333333333333334</v>
      </c>
      <c r="L59">
        <v>56</v>
      </c>
      <c r="M59">
        <v>3.7333333333333334</v>
      </c>
      <c r="N59">
        <v>353</v>
      </c>
      <c r="O59">
        <v>5.8833333333333337</v>
      </c>
      <c r="P59">
        <v>263</v>
      </c>
      <c r="Q59">
        <v>17.533333333333335</v>
      </c>
      <c r="R59">
        <v>168</v>
      </c>
      <c r="S59">
        <v>11.2</v>
      </c>
      <c r="T59">
        <v>0.21292775665399238</v>
      </c>
      <c r="U59">
        <v>0.10436507936507937</v>
      </c>
    </row>
    <row r="60" spans="1:21">
      <c r="A60" t="s">
        <v>126</v>
      </c>
      <c r="B60" t="s">
        <v>127</v>
      </c>
      <c r="C60" t="s">
        <v>25</v>
      </c>
      <c r="D60">
        <v>185.45964000000001</v>
      </c>
      <c r="E60">
        <v>0</v>
      </c>
      <c r="F60">
        <v>0</v>
      </c>
      <c r="G60" t="s">
        <v>26</v>
      </c>
      <c r="H60">
        <v>142</v>
      </c>
      <c r="I60">
        <v>45652</v>
      </c>
      <c r="J60">
        <v>0</v>
      </c>
      <c r="K60">
        <v>61.466666666666669</v>
      </c>
      <c r="L60">
        <v>922</v>
      </c>
      <c r="M60">
        <v>61.466666666666669</v>
      </c>
      <c r="N60">
        <v>4060</v>
      </c>
      <c r="O60">
        <v>67.666666666666671</v>
      </c>
      <c r="P60">
        <v>768</v>
      </c>
      <c r="Q60">
        <v>51.2</v>
      </c>
      <c r="R60">
        <v>420</v>
      </c>
      <c r="S60">
        <v>28</v>
      </c>
      <c r="T60">
        <v>1.2005208333333333</v>
      </c>
      <c r="U60">
        <v>0.1219047619047619</v>
      </c>
    </row>
    <row r="61" spans="1:21">
      <c r="A61" t="s">
        <v>128</v>
      </c>
      <c r="B61" t="s">
        <v>129</v>
      </c>
      <c r="C61" t="s">
        <v>74</v>
      </c>
      <c r="D61">
        <v>134.85559000000001</v>
      </c>
      <c r="E61">
        <v>0</v>
      </c>
      <c r="F61">
        <v>0</v>
      </c>
      <c r="G61" t="s">
        <v>26</v>
      </c>
      <c r="H61">
        <v>0</v>
      </c>
      <c r="I61" t="s">
        <v>26</v>
      </c>
      <c r="J61" t="s">
        <v>26</v>
      </c>
      <c r="K61">
        <v>56.6</v>
      </c>
      <c r="L61">
        <v>849</v>
      </c>
      <c r="M61">
        <v>56.6</v>
      </c>
      <c r="N61">
        <v>3068</v>
      </c>
      <c r="O61">
        <v>51.133333333333333</v>
      </c>
      <c r="P61">
        <v>749</v>
      </c>
      <c r="Q61">
        <v>49.93333333333333</v>
      </c>
      <c r="R61">
        <v>518</v>
      </c>
      <c r="S61">
        <v>34.533333333333331</v>
      </c>
      <c r="T61">
        <v>1.1335113484646195</v>
      </c>
      <c r="U61">
        <v>9.6396396396396383E-2</v>
      </c>
    </row>
    <row r="62" spans="1:21">
      <c r="A62" t="s">
        <v>130</v>
      </c>
      <c r="B62" t="s">
        <v>131</v>
      </c>
      <c r="C62" t="s">
        <v>74</v>
      </c>
      <c r="D62">
        <v>122.40097</v>
      </c>
      <c r="E62">
        <v>0</v>
      </c>
      <c r="F62">
        <v>0</v>
      </c>
      <c r="G62" t="s">
        <v>26</v>
      </c>
      <c r="H62">
        <v>3</v>
      </c>
      <c r="I62" t="s">
        <v>26</v>
      </c>
      <c r="J62" t="s">
        <v>26</v>
      </c>
      <c r="K62">
        <v>3.5333333333333332</v>
      </c>
      <c r="L62">
        <v>53</v>
      </c>
      <c r="M62">
        <v>3.5333333333333332</v>
      </c>
      <c r="N62">
        <v>240</v>
      </c>
      <c r="O62">
        <v>4</v>
      </c>
      <c r="T62">
        <v>0</v>
      </c>
    </row>
    <row r="63" spans="1:21">
      <c r="A63" t="s">
        <v>134</v>
      </c>
      <c r="B63" t="s">
        <v>133</v>
      </c>
      <c r="C63" t="s">
        <v>74</v>
      </c>
      <c r="D63">
        <v>133.84614999999999</v>
      </c>
      <c r="E63">
        <v>0</v>
      </c>
      <c r="F63">
        <v>0</v>
      </c>
      <c r="G63" t="s">
        <v>26</v>
      </c>
      <c r="H63">
        <v>0</v>
      </c>
      <c r="I63" t="s">
        <v>26</v>
      </c>
      <c r="J63" t="s">
        <v>26</v>
      </c>
      <c r="P63">
        <v>1</v>
      </c>
      <c r="Q63">
        <v>6.6666666666666666E-2</v>
      </c>
      <c r="U63">
        <v>0</v>
      </c>
    </row>
    <row r="64" spans="1:21">
      <c r="A64" t="s">
        <v>135</v>
      </c>
      <c r="B64" t="s">
        <v>136</v>
      </c>
      <c r="C64" t="s">
        <v>25</v>
      </c>
      <c r="D64">
        <v>134.87342000000001</v>
      </c>
      <c r="E64">
        <v>0</v>
      </c>
      <c r="F64">
        <v>0</v>
      </c>
      <c r="G64" t="s">
        <v>26</v>
      </c>
      <c r="H64">
        <v>0</v>
      </c>
      <c r="I64" t="s">
        <v>26</v>
      </c>
      <c r="J64" t="s">
        <v>26</v>
      </c>
      <c r="K64">
        <v>0.2</v>
      </c>
      <c r="L64">
        <v>3</v>
      </c>
      <c r="M64">
        <v>0.2</v>
      </c>
      <c r="N64">
        <v>41</v>
      </c>
      <c r="O64">
        <v>0.68333333333333335</v>
      </c>
      <c r="T64">
        <v>0</v>
      </c>
    </row>
    <row r="65" spans="1:21">
      <c r="A65" t="s">
        <v>137</v>
      </c>
      <c r="B65" t="s">
        <v>138</v>
      </c>
      <c r="C65" t="s">
        <v>74</v>
      </c>
      <c r="D65">
        <v>138.83391</v>
      </c>
      <c r="E65">
        <v>0</v>
      </c>
      <c r="F65">
        <v>0</v>
      </c>
      <c r="G65">
        <v>196</v>
      </c>
      <c r="H65">
        <v>28</v>
      </c>
      <c r="I65" t="s">
        <v>26</v>
      </c>
      <c r="J65" t="s">
        <v>26</v>
      </c>
      <c r="K65">
        <v>5.9333333333333336</v>
      </c>
      <c r="L65">
        <v>89</v>
      </c>
      <c r="M65">
        <v>5.9333333333333336</v>
      </c>
      <c r="N65">
        <v>391</v>
      </c>
      <c r="O65">
        <v>6.5166666666666666</v>
      </c>
      <c r="P65">
        <v>197</v>
      </c>
      <c r="Q65">
        <v>13.133333333333333</v>
      </c>
      <c r="R65">
        <v>58</v>
      </c>
      <c r="S65">
        <v>3.8666666666666667</v>
      </c>
      <c r="T65">
        <v>0.45177664974619292</v>
      </c>
      <c r="U65">
        <v>0.22643678160919539</v>
      </c>
    </row>
    <row r="66" spans="1:21">
      <c r="A66" t="s">
        <v>139</v>
      </c>
      <c r="B66" t="s">
        <v>140</v>
      </c>
      <c r="C66" t="s">
        <v>74</v>
      </c>
      <c r="D66">
        <v>108.80043000000001</v>
      </c>
      <c r="E66">
        <v>0</v>
      </c>
      <c r="F66">
        <v>0</v>
      </c>
      <c r="G66" t="s">
        <v>26</v>
      </c>
      <c r="H66">
        <v>0</v>
      </c>
      <c r="I66" t="s">
        <v>26</v>
      </c>
      <c r="J66" t="s">
        <v>26</v>
      </c>
      <c r="P66">
        <v>8120</v>
      </c>
      <c r="Q66">
        <v>541.33333333333337</v>
      </c>
      <c r="R66">
        <v>4816</v>
      </c>
      <c r="S66">
        <v>321.06666666666666</v>
      </c>
      <c r="U66">
        <v>0.1124031007751938</v>
      </c>
    </row>
    <row r="67" spans="1:21">
      <c r="A67" t="s">
        <v>141</v>
      </c>
      <c r="B67" t="s">
        <v>140</v>
      </c>
      <c r="C67" t="s">
        <v>74</v>
      </c>
      <c r="D67">
        <v>108.80043000000001</v>
      </c>
      <c r="E67">
        <v>0</v>
      </c>
      <c r="F67">
        <v>0</v>
      </c>
      <c r="G67" t="s">
        <v>26</v>
      </c>
      <c r="H67">
        <v>0</v>
      </c>
      <c r="I67" t="s">
        <v>26</v>
      </c>
      <c r="J67" t="s">
        <v>26</v>
      </c>
      <c r="R67">
        <v>2744</v>
      </c>
      <c r="S67">
        <v>182.93333333333334</v>
      </c>
    </row>
    <row r="68" spans="1:21">
      <c r="A68" t="s">
        <v>142</v>
      </c>
      <c r="B68" t="s">
        <v>140</v>
      </c>
      <c r="C68" t="s">
        <v>74</v>
      </c>
      <c r="D68">
        <v>113.63273</v>
      </c>
      <c r="E68">
        <v>0</v>
      </c>
      <c r="F68">
        <v>0</v>
      </c>
      <c r="G68" t="s">
        <v>26</v>
      </c>
      <c r="H68">
        <v>0</v>
      </c>
      <c r="I68" t="s">
        <v>26</v>
      </c>
      <c r="J68" t="s">
        <v>26</v>
      </c>
      <c r="K68">
        <v>6.6666666666666666E-2</v>
      </c>
      <c r="L68">
        <v>1</v>
      </c>
      <c r="M68">
        <v>6.6666666666666666E-2</v>
      </c>
      <c r="N68">
        <v>1</v>
      </c>
      <c r="O68">
        <v>1.6666666666666666E-2</v>
      </c>
      <c r="T68">
        <v>0</v>
      </c>
    </row>
    <row r="69" spans="1:21">
      <c r="A69" t="s">
        <v>143</v>
      </c>
      <c r="B69" t="s">
        <v>140</v>
      </c>
      <c r="C69" t="s">
        <v>74</v>
      </c>
      <c r="D69">
        <v>113.63273</v>
      </c>
      <c r="E69">
        <v>0</v>
      </c>
      <c r="F69">
        <v>0</v>
      </c>
      <c r="G69">
        <v>196</v>
      </c>
      <c r="H69">
        <v>0</v>
      </c>
      <c r="I69">
        <v>45650</v>
      </c>
      <c r="J69">
        <v>57.73</v>
      </c>
      <c r="K69">
        <v>5.6</v>
      </c>
      <c r="L69">
        <v>84</v>
      </c>
      <c r="M69">
        <v>5.6</v>
      </c>
      <c r="N69">
        <v>325</v>
      </c>
      <c r="O69">
        <v>5.416666666666667</v>
      </c>
      <c r="T69">
        <v>0</v>
      </c>
    </row>
    <row r="70" spans="1:21">
      <c r="A70" t="s">
        <v>144</v>
      </c>
      <c r="B70" t="s">
        <v>140</v>
      </c>
      <c r="C70" t="s">
        <v>74</v>
      </c>
      <c r="D70">
        <v>123.95874000000001</v>
      </c>
      <c r="E70">
        <v>0</v>
      </c>
      <c r="F70">
        <v>0</v>
      </c>
      <c r="G70" t="s">
        <v>26</v>
      </c>
      <c r="H70">
        <v>280</v>
      </c>
      <c r="I70" t="s">
        <v>26</v>
      </c>
      <c r="J70" t="s">
        <v>26</v>
      </c>
      <c r="K70">
        <v>12.533333333333333</v>
      </c>
      <c r="L70">
        <v>188</v>
      </c>
      <c r="M70">
        <v>12.533333333333333</v>
      </c>
      <c r="N70">
        <v>1356</v>
      </c>
      <c r="O70">
        <v>22.6</v>
      </c>
      <c r="T70">
        <v>0</v>
      </c>
    </row>
    <row r="71" spans="1:21">
      <c r="A71" t="s">
        <v>145</v>
      </c>
      <c r="B71" t="s">
        <v>140</v>
      </c>
      <c r="C71" t="s">
        <v>74</v>
      </c>
      <c r="D71">
        <v>118.69587</v>
      </c>
      <c r="E71">
        <v>0</v>
      </c>
      <c r="F71">
        <v>0</v>
      </c>
      <c r="G71" t="s">
        <v>26</v>
      </c>
      <c r="H71">
        <v>532</v>
      </c>
      <c r="I71">
        <v>45656</v>
      </c>
      <c r="J71">
        <v>2140</v>
      </c>
      <c r="K71">
        <v>263.2</v>
      </c>
      <c r="L71">
        <v>3948</v>
      </c>
      <c r="M71">
        <v>263.2</v>
      </c>
      <c r="N71">
        <v>32648</v>
      </c>
      <c r="O71">
        <v>544.13333333333333</v>
      </c>
      <c r="T71">
        <v>0</v>
      </c>
    </row>
    <row r="72" spans="1:21">
      <c r="A72" t="s">
        <v>146</v>
      </c>
      <c r="B72" t="s">
        <v>140</v>
      </c>
      <c r="C72" t="s">
        <v>74</v>
      </c>
      <c r="D72">
        <v>98.904700000000005</v>
      </c>
      <c r="E72">
        <v>0</v>
      </c>
      <c r="F72">
        <v>0</v>
      </c>
      <c r="G72" t="s">
        <v>26</v>
      </c>
      <c r="H72">
        <v>0</v>
      </c>
      <c r="I72" t="s">
        <v>26</v>
      </c>
      <c r="J72" t="s">
        <v>26</v>
      </c>
      <c r="N72">
        <v>198</v>
      </c>
      <c r="O72">
        <v>3.3</v>
      </c>
      <c r="P72">
        <v>18</v>
      </c>
      <c r="Q72">
        <v>1.2</v>
      </c>
      <c r="R72">
        <v>3</v>
      </c>
      <c r="S72">
        <v>0.2</v>
      </c>
      <c r="U72">
        <v>0.39999999999999997</v>
      </c>
    </row>
    <row r="73" spans="1:21">
      <c r="A73" t="s">
        <v>147</v>
      </c>
      <c r="B73" t="s">
        <v>148</v>
      </c>
      <c r="C73" t="s">
        <v>74</v>
      </c>
      <c r="D73">
        <v>138.85713999999999</v>
      </c>
      <c r="E73">
        <v>0</v>
      </c>
      <c r="F73">
        <v>0</v>
      </c>
      <c r="G73">
        <v>1820</v>
      </c>
      <c r="H73">
        <v>700</v>
      </c>
      <c r="I73">
        <v>45654</v>
      </c>
      <c r="J73">
        <v>2268</v>
      </c>
      <c r="K73">
        <v>461.06666666666666</v>
      </c>
      <c r="L73">
        <v>6916</v>
      </c>
      <c r="M73">
        <v>461.06666666666666</v>
      </c>
      <c r="N73">
        <v>20105</v>
      </c>
      <c r="O73">
        <v>335.08333333333331</v>
      </c>
      <c r="P73">
        <v>4620</v>
      </c>
      <c r="Q73">
        <v>308</v>
      </c>
      <c r="R73">
        <v>1992</v>
      </c>
      <c r="S73">
        <v>132.80000000000001</v>
      </c>
      <c r="T73">
        <v>1.4969696969696971</v>
      </c>
      <c r="U73">
        <v>0.15461847389558234</v>
      </c>
    </row>
    <row r="74" spans="1:21">
      <c r="A74" t="s">
        <v>149</v>
      </c>
      <c r="B74" t="s">
        <v>150</v>
      </c>
      <c r="C74" t="s">
        <v>25</v>
      </c>
      <c r="D74">
        <v>160.291</v>
      </c>
      <c r="E74">
        <v>0</v>
      </c>
      <c r="F74">
        <v>0</v>
      </c>
      <c r="G74">
        <v>28</v>
      </c>
      <c r="H74">
        <v>0</v>
      </c>
      <c r="I74">
        <v>45654</v>
      </c>
      <c r="J74">
        <v>3088</v>
      </c>
      <c r="K74">
        <v>401.33333333333331</v>
      </c>
      <c r="L74">
        <v>6020</v>
      </c>
      <c r="M74">
        <v>401.33333333333331</v>
      </c>
      <c r="N74">
        <v>13722</v>
      </c>
      <c r="O74">
        <v>228.7</v>
      </c>
      <c r="P74">
        <v>5068</v>
      </c>
      <c r="Q74">
        <v>337.86666666666667</v>
      </c>
      <c r="R74">
        <v>4007</v>
      </c>
      <c r="S74">
        <v>267.13333333333333</v>
      </c>
      <c r="T74">
        <v>1.1878453038674033</v>
      </c>
      <c r="U74">
        <v>8.4319108227268944E-2</v>
      </c>
    </row>
    <row r="75" spans="1:21">
      <c r="A75" t="s">
        <v>151</v>
      </c>
      <c r="B75" t="s">
        <v>152</v>
      </c>
      <c r="C75" t="s">
        <v>74</v>
      </c>
      <c r="D75">
        <v>107.09612</v>
      </c>
      <c r="E75">
        <v>0</v>
      </c>
      <c r="F75">
        <v>0</v>
      </c>
      <c r="G75">
        <v>532</v>
      </c>
      <c r="H75">
        <v>280</v>
      </c>
      <c r="I75">
        <v>45654</v>
      </c>
      <c r="J75">
        <v>1758</v>
      </c>
      <c r="K75">
        <v>375.2</v>
      </c>
      <c r="L75">
        <v>5628</v>
      </c>
      <c r="M75">
        <v>375.2</v>
      </c>
      <c r="N75">
        <v>15349</v>
      </c>
      <c r="O75">
        <v>255.81666666666666</v>
      </c>
      <c r="T75">
        <v>0</v>
      </c>
    </row>
    <row r="76" spans="1:21">
      <c r="A76" t="s">
        <v>153</v>
      </c>
      <c r="B76" t="s">
        <v>154</v>
      </c>
      <c r="C76" t="s">
        <v>25</v>
      </c>
      <c r="D76">
        <v>166.21437</v>
      </c>
      <c r="E76">
        <v>0</v>
      </c>
      <c r="F76">
        <v>0</v>
      </c>
      <c r="G76" t="s">
        <v>26</v>
      </c>
      <c r="H76">
        <v>0</v>
      </c>
      <c r="I76" t="s">
        <v>26</v>
      </c>
      <c r="J76" t="s">
        <v>26</v>
      </c>
      <c r="K76">
        <v>3.0666666666666669</v>
      </c>
      <c r="L76">
        <v>46</v>
      </c>
      <c r="M76">
        <v>3.0666666666666669</v>
      </c>
      <c r="N76">
        <v>227</v>
      </c>
      <c r="O76">
        <v>3.7833333333333332</v>
      </c>
      <c r="T76">
        <v>0</v>
      </c>
    </row>
    <row r="77" spans="1:21">
      <c r="A77" t="s">
        <v>155</v>
      </c>
      <c r="K77">
        <v>2708.6</v>
      </c>
      <c r="L77">
        <v>40629</v>
      </c>
      <c r="M77">
        <v>2708.6</v>
      </c>
      <c r="N77">
        <v>176586</v>
      </c>
      <c r="O77">
        <v>2943.1</v>
      </c>
      <c r="P77">
        <v>45350.44</v>
      </c>
      <c r="Q77">
        <v>3023.3626666666669</v>
      </c>
      <c r="R77">
        <v>33687</v>
      </c>
      <c r="S77">
        <v>2245.8000000000002</v>
      </c>
      <c r="T77">
        <v>0.8958898744973588</v>
      </c>
      <c r="U77">
        <v>8.9748646856848843E-2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9BD4-BEFA-48FE-A7FC-680867165E94}">
  <dimension ref="A1:U77"/>
  <sheetViews>
    <sheetView workbookViewId="0">
      <selection activeCell="H19" sqref="H19"/>
    </sheetView>
  </sheetViews>
  <sheetFormatPr defaultColWidth="11.42578125" defaultRowHeight="15"/>
  <sheetData>
    <row r="1" spans="1:21">
      <c r="A1" t="s">
        <v>0</v>
      </c>
      <c r="B1" t="s">
        <v>160</v>
      </c>
    </row>
    <row r="5" spans="1:21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</row>
    <row r="6" spans="1:21">
      <c r="A6" t="s">
        <v>23</v>
      </c>
      <c r="B6" t="s">
        <v>24</v>
      </c>
      <c r="C6" t="s">
        <v>25</v>
      </c>
      <c r="D6">
        <v>134.85314</v>
      </c>
      <c r="E6">
        <v>0</v>
      </c>
      <c r="F6">
        <v>0</v>
      </c>
      <c r="G6" t="s">
        <v>26</v>
      </c>
      <c r="H6">
        <v>0</v>
      </c>
      <c r="I6" t="s">
        <v>26</v>
      </c>
      <c r="J6" t="s">
        <v>26</v>
      </c>
      <c r="P6">
        <v>3137</v>
      </c>
      <c r="Q6">
        <v>209.13333333333333</v>
      </c>
      <c r="R6">
        <v>1</v>
      </c>
      <c r="S6">
        <v>6.6666666666666666E-2</v>
      </c>
      <c r="U6">
        <v>209.13333333333333</v>
      </c>
    </row>
    <row r="7" spans="1:21">
      <c r="A7" t="s">
        <v>27</v>
      </c>
      <c r="B7" t="s">
        <v>28</v>
      </c>
      <c r="C7" t="s">
        <v>25</v>
      </c>
      <c r="D7">
        <v>160.28813</v>
      </c>
      <c r="E7">
        <v>0</v>
      </c>
      <c r="F7">
        <v>0</v>
      </c>
      <c r="G7" t="s">
        <v>26</v>
      </c>
      <c r="H7">
        <v>0</v>
      </c>
      <c r="I7" t="s">
        <v>26</v>
      </c>
      <c r="J7" t="s">
        <v>26</v>
      </c>
      <c r="P7">
        <v>1288</v>
      </c>
      <c r="Q7">
        <v>85.86666666666666</v>
      </c>
      <c r="R7">
        <v>1260</v>
      </c>
      <c r="S7">
        <v>84</v>
      </c>
      <c r="U7">
        <v>6.8148148148148138E-2</v>
      </c>
    </row>
    <row r="8" spans="1:21">
      <c r="A8" t="s">
        <v>29</v>
      </c>
      <c r="B8" t="s">
        <v>30</v>
      </c>
      <c r="C8" t="s">
        <v>25</v>
      </c>
      <c r="D8">
        <v>205.74289999999999</v>
      </c>
      <c r="E8">
        <v>0</v>
      </c>
      <c r="F8">
        <v>0</v>
      </c>
      <c r="G8" t="s">
        <v>26</v>
      </c>
      <c r="H8">
        <v>0</v>
      </c>
      <c r="I8" t="s">
        <v>26</v>
      </c>
      <c r="J8" t="s">
        <v>26</v>
      </c>
      <c r="P8">
        <v>4689</v>
      </c>
      <c r="Q8">
        <v>312.60000000000002</v>
      </c>
      <c r="R8">
        <v>4480</v>
      </c>
      <c r="S8">
        <v>298.66666666666669</v>
      </c>
      <c r="U8">
        <v>6.9776785714285722E-2</v>
      </c>
    </row>
    <row r="9" spans="1:21">
      <c r="A9" t="s">
        <v>31</v>
      </c>
      <c r="B9" t="s">
        <v>32</v>
      </c>
      <c r="C9" t="s">
        <v>25</v>
      </c>
      <c r="D9">
        <v>196.35136</v>
      </c>
      <c r="E9">
        <v>0</v>
      </c>
      <c r="F9">
        <v>0</v>
      </c>
      <c r="G9" t="s">
        <v>26</v>
      </c>
      <c r="H9">
        <v>3</v>
      </c>
      <c r="I9" t="s">
        <v>26</v>
      </c>
      <c r="J9" t="s">
        <v>26</v>
      </c>
      <c r="K9">
        <v>8</v>
      </c>
      <c r="L9">
        <v>120</v>
      </c>
      <c r="M9">
        <v>8</v>
      </c>
      <c r="N9">
        <v>971</v>
      </c>
      <c r="O9">
        <v>16.183333333333334</v>
      </c>
      <c r="P9">
        <v>100</v>
      </c>
      <c r="Q9">
        <v>6.666666666666667</v>
      </c>
      <c r="R9">
        <v>189</v>
      </c>
      <c r="S9">
        <v>12.6</v>
      </c>
      <c r="T9">
        <v>1.2</v>
      </c>
      <c r="U9">
        <v>3.5273368606701945E-2</v>
      </c>
    </row>
    <row r="10" spans="1:21">
      <c r="A10" t="s">
        <v>33</v>
      </c>
      <c r="B10" t="s">
        <v>34</v>
      </c>
      <c r="C10" t="s">
        <v>25</v>
      </c>
      <c r="D10">
        <v>154.64787999999999</v>
      </c>
      <c r="E10">
        <v>0</v>
      </c>
      <c r="F10">
        <v>0</v>
      </c>
      <c r="G10" t="s">
        <v>26</v>
      </c>
      <c r="H10">
        <v>0</v>
      </c>
      <c r="I10" t="s">
        <v>26</v>
      </c>
      <c r="J10" t="s">
        <v>26</v>
      </c>
      <c r="R10">
        <v>3</v>
      </c>
      <c r="S10">
        <v>0.2</v>
      </c>
    </row>
    <row r="11" spans="1:21">
      <c r="A11" t="s">
        <v>35</v>
      </c>
      <c r="B11" t="s">
        <v>34</v>
      </c>
      <c r="C11" t="s">
        <v>25</v>
      </c>
      <c r="D11">
        <v>160.18779000000001</v>
      </c>
      <c r="E11">
        <v>0</v>
      </c>
      <c r="F11">
        <v>0</v>
      </c>
      <c r="G11" t="s">
        <v>26</v>
      </c>
      <c r="H11">
        <v>4</v>
      </c>
      <c r="I11">
        <v>45659</v>
      </c>
      <c r="J11">
        <v>290</v>
      </c>
      <c r="K11">
        <v>26</v>
      </c>
      <c r="L11">
        <v>390</v>
      </c>
      <c r="M11">
        <v>26</v>
      </c>
      <c r="N11">
        <v>1396</v>
      </c>
      <c r="O11">
        <v>23.266666666666666</v>
      </c>
      <c r="P11">
        <v>295</v>
      </c>
      <c r="Q11">
        <v>19.666666666666668</v>
      </c>
      <c r="R11">
        <v>222</v>
      </c>
      <c r="S11">
        <v>14.8</v>
      </c>
      <c r="T11">
        <v>1.3220338983050848</v>
      </c>
      <c r="U11">
        <v>8.858858858858859E-2</v>
      </c>
    </row>
    <row r="12" spans="1:21">
      <c r="A12" t="s">
        <v>36</v>
      </c>
      <c r="B12" t="s">
        <v>34</v>
      </c>
      <c r="C12" t="s">
        <v>25</v>
      </c>
      <c r="D12">
        <v>160.28813</v>
      </c>
      <c r="E12">
        <v>0</v>
      </c>
      <c r="F12">
        <v>0</v>
      </c>
      <c r="G12" t="s">
        <v>26</v>
      </c>
      <c r="H12">
        <v>352</v>
      </c>
      <c r="I12">
        <v>45659</v>
      </c>
      <c r="J12">
        <v>375</v>
      </c>
      <c r="N12">
        <v>352</v>
      </c>
      <c r="O12">
        <v>5.8666666666666663</v>
      </c>
      <c r="R12">
        <v>320</v>
      </c>
      <c r="S12">
        <v>21.333333333333332</v>
      </c>
    </row>
    <row r="13" spans="1:21">
      <c r="A13" t="s">
        <v>37</v>
      </c>
      <c r="B13" t="s">
        <v>38</v>
      </c>
      <c r="C13" t="s">
        <v>25</v>
      </c>
      <c r="D13">
        <v>224.45714000000001</v>
      </c>
      <c r="E13">
        <v>0</v>
      </c>
      <c r="F13">
        <v>0</v>
      </c>
      <c r="G13" t="s">
        <v>26</v>
      </c>
      <c r="H13">
        <v>4</v>
      </c>
      <c r="I13">
        <v>45294</v>
      </c>
      <c r="J13">
        <v>452</v>
      </c>
      <c r="K13">
        <v>59.666666666666664</v>
      </c>
      <c r="L13">
        <v>895</v>
      </c>
      <c r="M13">
        <v>59.666666666666664</v>
      </c>
      <c r="N13">
        <v>3161</v>
      </c>
      <c r="O13">
        <v>52.68333333333333</v>
      </c>
      <c r="P13">
        <v>550</v>
      </c>
      <c r="Q13">
        <v>36.666666666666664</v>
      </c>
      <c r="R13">
        <v>672</v>
      </c>
      <c r="S13">
        <v>44.8</v>
      </c>
      <c r="T13">
        <v>1.6272727272727272</v>
      </c>
      <c r="U13">
        <v>5.4563492063492057E-2</v>
      </c>
    </row>
    <row r="14" spans="1:21">
      <c r="A14" t="s">
        <v>39</v>
      </c>
      <c r="B14" t="s">
        <v>38</v>
      </c>
      <c r="C14" t="s">
        <v>25</v>
      </c>
      <c r="D14">
        <v>224.45714000000001</v>
      </c>
      <c r="E14">
        <v>0</v>
      </c>
      <c r="F14">
        <v>0</v>
      </c>
      <c r="G14" t="s">
        <v>26</v>
      </c>
      <c r="H14">
        <v>288</v>
      </c>
      <c r="I14" t="s">
        <v>26</v>
      </c>
      <c r="J14" t="s">
        <v>26</v>
      </c>
      <c r="N14">
        <v>256</v>
      </c>
      <c r="O14">
        <v>4.2666666666666666</v>
      </c>
      <c r="R14">
        <v>224</v>
      </c>
      <c r="S14">
        <v>14.933333333333334</v>
      </c>
    </row>
    <row r="15" spans="1:21">
      <c r="A15" t="s">
        <v>40</v>
      </c>
      <c r="B15" t="s">
        <v>41</v>
      </c>
      <c r="C15" t="s">
        <v>25</v>
      </c>
      <c r="D15">
        <v>160.34482</v>
      </c>
      <c r="E15">
        <v>0</v>
      </c>
      <c r="F15">
        <v>0</v>
      </c>
      <c r="G15" t="s">
        <v>26</v>
      </c>
      <c r="H15">
        <v>12</v>
      </c>
      <c r="I15" t="s">
        <v>26</v>
      </c>
      <c r="J15" t="s">
        <v>26</v>
      </c>
      <c r="K15">
        <v>23.133333333333333</v>
      </c>
      <c r="L15">
        <v>347</v>
      </c>
      <c r="M15">
        <v>23.133333333333333</v>
      </c>
      <c r="N15">
        <v>1136</v>
      </c>
      <c r="O15">
        <v>18.933333333333334</v>
      </c>
      <c r="P15">
        <v>354</v>
      </c>
      <c r="Q15">
        <v>23.6</v>
      </c>
      <c r="R15">
        <v>340</v>
      </c>
      <c r="S15">
        <v>22.666666666666668</v>
      </c>
      <c r="T15">
        <v>0.98022598870056499</v>
      </c>
      <c r="U15">
        <v>6.9411764705882353E-2</v>
      </c>
    </row>
    <row r="16" spans="1:21">
      <c r="A16" t="s">
        <v>42</v>
      </c>
      <c r="B16" t="s">
        <v>43</v>
      </c>
      <c r="C16" t="s">
        <v>25</v>
      </c>
      <c r="D16">
        <v>137.06227000000001</v>
      </c>
      <c r="E16">
        <v>0</v>
      </c>
      <c r="F16">
        <v>0</v>
      </c>
      <c r="G16" t="s">
        <v>26</v>
      </c>
      <c r="H16">
        <v>0</v>
      </c>
      <c r="I16">
        <v>45659</v>
      </c>
      <c r="J16">
        <v>175</v>
      </c>
      <c r="N16">
        <v>254</v>
      </c>
      <c r="O16">
        <v>4.2333333333333334</v>
      </c>
      <c r="P16">
        <v>170</v>
      </c>
      <c r="Q16">
        <v>11.333333333333334</v>
      </c>
      <c r="R16">
        <v>2</v>
      </c>
      <c r="S16">
        <v>0.13333333333333333</v>
      </c>
      <c r="U16">
        <v>5.666666666666667</v>
      </c>
    </row>
    <row r="17" spans="1:21">
      <c r="A17" t="s">
        <v>44</v>
      </c>
      <c r="B17" t="s">
        <v>43</v>
      </c>
      <c r="C17" t="s">
        <v>25</v>
      </c>
      <c r="D17">
        <v>120.91656</v>
      </c>
      <c r="E17">
        <v>0</v>
      </c>
      <c r="F17">
        <v>0</v>
      </c>
      <c r="G17" t="s">
        <v>26</v>
      </c>
      <c r="H17">
        <v>96</v>
      </c>
      <c r="I17">
        <v>45659</v>
      </c>
      <c r="J17">
        <v>103</v>
      </c>
      <c r="N17">
        <v>96</v>
      </c>
      <c r="O17">
        <v>1.6</v>
      </c>
      <c r="R17">
        <v>288</v>
      </c>
      <c r="S17">
        <v>19.2</v>
      </c>
    </row>
    <row r="18" spans="1:21">
      <c r="A18" t="s">
        <v>45</v>
      </c>
      <c r="B18" t="s">
        <v>46</v>
      </c>
      <c r="C18" t="s">
        <v>25</v>
      </c>
      <c r="D18">
        <v>138.09751</v>
      </c>
      <c r="E18">
        <v>0</v>
      </c>
      <c r="F18">
        <v>0</v>
      </c>
      <c r="G18" t="s">
        <v>26</v>
      </c>
      <c r="H18">
        <v>0</v>
      </c>
      <c r="I18" t="s">
        <v>26</v>
      </c>
      <c r="J18" t="s">
        <v>26</v>
      </c>
      <c r="P18">
        <v>1</v>
      </c>
      <c r="Q18">
        <v>6.6666666666666666E-2</v>
      </c>
      <c r="R18">
        <v>1</v>
      </c>
      <c r="S18">
        <v>6.6666666666666666E-2</v>
      </c>
      <c r="U18">
        <v>6.6666666666666666E-2</v>
      </c>
    </row>
    <row r="19" spans="1:21">
      <c r="A19" t="s">
        <v>47</v>
      </c>
      <c r="B19" t="s">
        <v>48</v>
      </c>
      <c r="C19" t="s">
        <v>25</v>
      </c>
      <c r="D19">
        <v>205.58375000000001</v>
      </c>
      <c r="E19">
        <v>0</v>
      </c>
      <c r="F19">
        <v>0</v>
      </c>
      <c r="G19" t="s">
        <v>26</v>
      </c>
      <c r="H19">
        <v>2</v>
      </c>
      <c r="I19" t="s">
        <v>26</v>
      </c>
      <c r="J19" t="s">
        <v>26</v>
      </c>
      <c r="K19">
        <v>40.266666666666666</v>
      </c>
      <c r="L19">
        <v>604</v>
      </c>
      <c r="M19">
        <v>40.266666666666666</v>
      </c>
      <c r="N19">
        <v>2016</v>
      </c>
      <c r="O19">
        <v>33.6</v>
      </c>
      <c r="P19">
        <v>552</v>
      </c>
      <c r="Q19">
        <v>36.799999999999997</v>
      </c>
      <c r="R19">
        <v>160</v>
      </c>
      <c r="S19">
        <v>10.666666666666666</v>
      </c>
      <c r="T19">
        <v>1.0942028985507246</v>
      </c>
      <c r="U19">
        <v>0.22999999999999998</v>
      </c>
    </row>
    <row r="20" spans="1:21">
      <c r="A20" t="s">
        <v>49</v>
      </c>
      <c r="B20" t="s">
        <v>50</v>
      </c>
      <c r="C20" t="s">
        <v>25</v>
      </c>
      <c r="D20">
        <v>246.74845999999999</v>
      </c>
      <c r="E20">
        <v>0</v>
      </c>
      <c r="F20">
        <v>0</v>
      </c>
      <c r="G20" t="s">
        <v>26</v>
      </c>
      <c r="H20">
        <v>370</v>
      </c>
      <c r="I20">
        <v>45294</v>
      </c>
      <c r="J20">
        <v>761</v>
      </c>
      <c r="K20">
        <v>119.73333333333333</v>
      </c>
      <c r="L20">
        <v>1796</v>
      </c>
      <c r="M20">
        <v>119.73333333333333</v>
      </c>
      <c r="N20">
        <v>6337</v>
      </c>
      <c r="O20">
        <v>105.61666666666666</v>
      </c>
      <c r="P20">
        <v>2039</v>
      </c>
      <c r="Q20">
        <v>135.93333333333334</v>
      </c>
      <c r="R20">
        <v>1655</v>
      </c>
      <c r="S20">
        <v>110.33333333333333</v>
      </c>
      <c r="T20">
        <v>0.88082393330063757</v>
      </c>
      <c r="U20">
        <v>8.2134944612286001E-2</v>
      </c>
    </row>
    <row r="21" spans="1:21">
      <c r="A21" t="s">
        <v>51</v>
      </c>
      <c r="B21" t="s">
        <v>52</v>
      </c>
      <c r="C21" t="s">
        <v>25</v>
      </c>
      <c r="D21">
        <v>224.44443999999999</v>
      </c>
      <c r="E21">
        <v>0</v>
      </c>
      <c r="F21">
        <v>0</v>
      </c>
      <c r="G21" t="s">
        <v>26</v>
      </c>
      <c r="H21">
        <v>0</v>
      </c>
      <c r="I21" t="s">
        <v>26</v>
      </c>
      <c r="J21" t="s">
        <v>26</v>
      </c>
      <c r="N21">
        <v>420</v>
      </c>
      <c r="O21">
        <v>7</v>
      </c>
      <c r="P21">
        <v>116</v>
      </c>
      <c r="Q21">
        <v>7.7333333333333334</v>
      </c>
      <c r="R21">
        <v>60</v>
      </c>
      <c r="S21">
        <v>4</v>
      </c>
      <c r="U21">
        <v>0.12888888888888889</v>
      </c>
    </row>
    <row r="22" spans="1:21">
      <c r="A22" t="s">
        <v>53</v>
      </c>
      <c r="B22" t="s">
        <v>54</v>
      </c>
      <c r="C22" t="s">
        <v>25</v>
      </c>
      <c r="D22">
        <v>196.69172</v>
      </c>
      <c r="E22">
        <v>0</v>
      </c>
      <c r="F22">
        <v>0</v>
      </c>
      <c r="G22" t="s">
        <v>26</v>
      </c>
      <c r="H22">
        <v>0</v>
      </c>
      <c r="I22" t="s">
        <v>26</v>
      </c>
      <c r="J22" t="s">
        <v>26</v>
      </c>
      <c r="P22">
        <v>-2</v>
      </c>
      <c r="Q22">
        <v>-0.13333333333333333</v>
      </c>
      <c r="U22">
        <v>0</v>
      </c>
    </row>
    <row r="23" spans="1:21">
      <c r="A23" t="s">
        <v>55</v>
      </c>
      <c r="B23" t="s">
        <v>54</v>
      </c>
      <c r="C23" t="s">
        <v>25</v>
      </c>
      <c r="D23">
        <v>242.11179999999999</v>
      </c>
      <c r="E23">
        <v>0</v>
      </c>
      <c r="F23">
        <v>0</v>
      </c>
      <c r="G23" t="s">
        <v>26</v>
      </c>
      <c r="H23">
        <v>3</v>
      </c>
      <c r="I23">
        <v>45294</v>
      </c>
      <c r="J23">
        <v>335</v>
      </c>
      <c r="K23">
        <v>73.86666666666666</v>
      </c>
      <c r="L23">
        <v>1108</v>
      </c>
      <c r="M23">
        <v>73.86666666666666</v>
      </c>
      <c r="N23">
        <v>4244</v>
      </c>
      <c r="O23">
        <v>70.733333333333334</v>
      </c>
      <c r="P23">
        <v>1689</v>
      </c>
      <c r="Q23">
        <v>112.6</v>
      </c>
      <c r="R23">
        <v>1392</v>
      </c>
      <c r="S23">
        <v>92.8</v>
      </c>
      <c r="T23">
        <v>0.65600947306098278</v>
      </c>
      <c r="U23">
        <v>8.0890804597701149E-2</v>
      </c>
    </row>
    <row r="24" spans="1:21">
      <c r="A24" t="s">
        <v>56</v>
      </c>
      <c r="B24" t="s">
        <v>57</v>
      </c>
      <c r="C24" t="s">
        <v>25</v>
      </c>
      <c r="D24">
        <v>205.70098999999999</v>
      </c>
      <c r="E24">
        <v>0</v>
      </c>
      <c r="F24">
        <v>0</v>
      </c>
      <c r="G24" t="s">
        <v>26</v>
      </c>
      <c r="H24">
        <v>1</v>
      </c>
      <c r="I24" t="s">
        <v>26</v>
      </c>
      <c r="J24" t="s">
        <v>26</v>
      </c>
      <c r="K24">
        <v>18.8</v>
      </c>
      <c r="L24">
        <v>282</v>
      </c>
      <c r="M24">
        <v>18.8</v>
      </c>
      <c r="N24">
        <v>1072</v>
      </c>
      <c r="O24">
        <v>17.866666666666667</v>
      </c>
      <c r="P24">
        <v>254</v>
      </c>
      <c r="Q24">
        <v>16.933333333333334</v>
      </c>
      <c r="R24">
        <v>439</v>
      </c>
      <c r="S24">
        <v>29.266666666666666</v>
      </c>
      <c r="T24">
        <v>1.110236220472441</v>
      </c>
      <c r="U24">
        <v>3.8572513287775244E-2</v>
      </c>
    </row>
    <row r="25" spans="1:21">
      <c r="A25" t="s">
        <v>58</v>
      </c>
      <c r="B25" t="s">
        <v>59</v>
      </c>
      <c r="C25" t="s">
        <v>25</v>
      </c>
      <c r="D25">
        <v>186.988</v>
      </c>
      <c r="E25">
        <v>0</v>
      </c>
      <c r="F25">
        <v>0</v>
      </c>
      <c r="G25" t="s">
        <v>26</v>
      </c>
      <c r="H25">
        <v>128</v>
      </c>
      <c r="I25">
        <v>45653</v>
      </c>
      <c r="J25">
        <v>35</v>
      </c>
      <c r="N25">
        <v>65</v>
      </c>
      <c r="O25">
        <v>1.0833333333333333</v>
      </c>
      <c r="R25">
        <v>96</v>
      </c>
      <c r="S25">
        <v>6.4</v>
      </c>
    </row>
    <row r="26" spans="1:21">
      <c r="A26" t="s">
        <v>60</v>
      </c>
      <c r="B26" t="s">
        <v>61</v>
      </c>
      <c r="C26" t="s">
        <v>25</v>
      </c>
      <c r="D26">
        <v>196.35943</v>
      </c>
      <c r="E26">
        <v>0</v>
      </c>
      <c r="F26">
        <v>0</v>
      </c>
      <c r="G26" t="s">
        <v>26</v>
      </c>
      <c r="H26">
        <v>0</v>
      </c>
      <c r="I26" t="s">
        <v>26</v>
      </c>
      <c r="J26" t="s">
        <v>26</v>
      </c>
      <c r="K26">
        <v>0.8</v>
      </c>
      <c r="L26">
        <v>12</v>
      </c>
      <c r="M26">
        <v>0.8</v>
      </c>
      <c r="N26">
        <v>25</v>
      </c>
      <c r="O26">
        <v>0.41666666666666669</v>
      </c>
      <c r="P26">
        <v>0</v>
      </c>
      <c r="Q26">
        <v>0</v>
      </c>
      <c r="R26">
        <v>2</v>
      </c>
      <c r="S26">
        <v>0.13333333333333333</v>
      </c>
      <c r="T26">
        <v>0</v>
      </c>
      <c r="U26">
        <v>0</v>
      </c>
    </row>
    <row r="27" spans="1:21">
      <c r="A27" t="s">
        <v>62</v>
      </c>
      <c r="B27" t="s">
        <v>63</v>
      </c>
      <c r="C27" t="s">
        <v>25</v>
      </c>
      <c r="D27">
        <v>138.09506999999999</v>
      </c>
      <c r="E27">
        <v>0</v>
      </c>
      <c r="F27">
        <v>0</v>
      </c>
      <c r="G27" t="s">
        <v>26</v>
      </c>
      <c r="H27">
        <v>0</v>
      </c>
      <c r="I27" t="s">
        <v>26</v>
      </c>
      <c r="J27" t="s">
        <v>26</v>
      </c>
      <c r="P27">
        <v>11</v>
      </c>
      <c r="Q27">
        <v>0.73333333333333328</v>
      </c>
      <c r="R27">
        <v>5</v>
      </c>
      <c r="S27">
        <v>0.33333333333333331</v>
      </c>
      <c r="U27">
        <v>0.14666666666666667</v>
      </c>
    </row>
    <row r="28" spans="1:21">
      <c r="A28" t="s">
        <v>64</v>
      </c>
      <c r="B28" t="s">
        <v>65</v>
      </c>
      <c r="C28" t="s">
        <v>25</v>
      </c>
      <c r="D28">
        <v>136.80038999999999</v>
      </c>
      <c r="E28">
        <v>0</v>
      </c>
      <c r="F28">
        <v>0</v>
      </c>
      <c r="G28" t="s">
        <v>26</v>
      </c>
      <c r="H28">
        <v>48</v>
      </c>
      <c r="I28">
        <v>45659</v>
      </c>
      <c r="J28">
        <v>418</v>
      </c>
      <c r="K28">
        <v>11.866666666666667</v>
      </c>
      <c r="L28">
        <v>178</v>
      </c>
      <c r="M28">
        <v>11.866666666666667</v>
      </c>
      <c r="N28">
        <v>943</v>
      </c>
      <c r="O28">
        <v>15.716666666666667</v>
      </c>
      <c r="P28">
        <v>277</v>
      </c>
      <c r="Q28">
        <v>18.466666666666665</v>
      </c>
      <c r="R28">
        <v>568</v>
      </c>
      <c r="S28">
        <v>37.866666666666667</v>
      </c>
      <c r="T28">
        <v>0.64259927797833938</v>
      </c>
      <c r="U28">
        <v>3.2511737089201874E-2</v>
      </c>
    </row>
    <row r="29" spans="1:21">
      <c r="A29" t="s">
        <v>66</v>
      </c>
      <c r="B29" t="s">
        <v>67</v>
      </c>
      <c r="C29" t="s">
        <v>25</v>
      </c>
      <c r="D29">
        <v>224.39760000000001</v>
      </c>
      <c r="E29">
        <v>0</v>
      </c>
      <c r="F29">
        <v>0</v>
      </c>
      <c r="G29" t="s">
        <v>26</v>
      </c>
      <c r="H29">
        <v>27</v>
      </c>
      <c r="I29">
        <v>45653</v>
      </c>
      <c r="J29">
        <v>130</v>
      </c>
      <c r="K29">
        <v>49</v>
      </c>
      <c r="L29">
        <v>735</v>
      </c>
      <c r="M29">
        <v>49</v>
      </c>
      <c r="N29">
        <v>2765</v>
      </c>
      <c r="O29">
        <v>46.083333333333336</v>
      </c>
      <c r="P29">
        <v>941</v>
      </c>
      <c r="Q29">
        <v>62.733333333333334</v>
      </c>
      <c r="R29">
        <v>592</v>
      </c>
      <c r="S29">
        <v>39.466666666666669</v>
      </c>
      <c r="T29">
        <v>0.7810839532412327</v>
      </c>
      <c r="U29">
        <v>0.10596846846846847</v>
      </c>
    </row>
    <row r="30" spans="1:21">
      <c r="A30" t="s">
        <v>68</v>
      </c>
      <c r="B30" t="s">
        <v>69</v>
      </c>
      <c r="C30" t="s">
        <v>25</v>
      </c>
      <c r="D30">
        <v>205.74289999999999</v>
      </c>
      <c r="E30">
        <v>0</v>
      </c>
      <c r="F30">
        <v>0</v>
      </c>
      <c r="G30" t="s">
        <v>26</v>
      </c>
      <c r="H30">
        <v>4</v>
      </c>
      <c r="I30">
        <v>45294</v>
      </c>
      <c r="J30">
        <v>431</v>
      </c>
      <c r="K30">
        <v>34.93333333333333</v>
      </c>
      <c r="L30">
        <v>524</v>
      </c>
      <c r="M30">
        <v>34.93333333333333</v>
      </c>
      <c r="N30">
        <v>1778</v>
      </c>
      <c r="O30">
        <v>29.633333333333333</v>
      </c>
      <c r="P30">
        <v>481</v>
      </c>
      <c r="Q30">
        <v>32.06666666666667</v>
      </c>
      <c r="R30">
        <v>444</v>
      </c>
      <c r="S30">
        <v>29.6</v>
      </c>
      <c r="T30">
        <v>1.0893970893970895</v>
      </c>
      <c r="U30">
        <v>7.2222222222222229E-2</v>
      </c>
    </row>
    <row r="31" spans="1:21">
      <c r="A31" t="s">
        <v>70</v>
      </c>
      <c r="B31" t="s">
        <v>71</v>
      </c>
      <c r="C31" t="s">
        <v>25</v>
      </c>
      <c r="D31">
        <v>187.00422</v>
      </c>
      <c r="E31">
        <v>0</v>
      </c>
      <c r="F31">
        <v>0</v>
      </c>
      <c r="G31" t="s">
        <v>26</v>
      </c>
      <c r="H31">
        <v>0</v>
      </c>
      <c r="I31" t="s">
        <v>26</v>
      </c>
      <c r="J31" t="s">
        <v>26</v>
      </c>
      <c r="K31">
        <v>1.3333333333333333</v>
      </c>
      <c r="L31">
        <v>20</v>
      </c>
      <c r="M31">
        <v>1.3333333333333333</v>
      </c>
      <c r="N31">
        <v>115</v>
      </c>
      <c r="O31">
        <v>1.9166666666666667</v>
      </c>
      <c r="P31">
        <v>10</v>
      </c>
      <c r="Q31">
        <v>0.66666666666666663</v>
      </c>
      <c r="R31">
        <v>11</v>
      </c>
      <c r="S31">
        <v>0.73333333333333328</v>
      </c>
      <c r="T31">
        <v>2</v>
      </c>
      <c r="U31">
        <v>6.0606060606060601E-2</v>
      </c>
    </row>
    <row r="32" spans="1:21">
      <c r="A32" t="s">
        <v>72</v>
      </c>
      <c r="B32" t="s">
        <v>73</v>
      </c>
      <c r="C32" t="s">
        <v>74</v>
      </c>
      <c r="D32">
        <v>130.89849000000001</v>
      </c>
      <c r="E32">
        <v>0</v>
      </c>
      <c r="F32">
        <v>0</v>
      </c>
      <c r="G32" t="s">
        <v>26</v>
      </c>
      <c r="H32">
        <v>0</v>
      </c>
      <c r="I32" t="s">
        <v>26</v>
      </c>
      <c r="J32" t="s">
        <v>26</v>
      </c>
      <c r="P32">
        <v>100</v>
      </c>
      <c r="Q32">
        <v>6.666666666666667</v>
      </c>
      <c r="R32">
        <v>86</v>
      </c>
      <c r="S32">
        <v>5.7333333333333334</v>
      </c>
      <c r="U32">
        <v>7.7519379844961239E-2</v>
      </c>
    </row>
    <row r="33" spans="1:21">
      <c r="A33" t="s">
        <v>75</v>
      </c>
      <c r="B33" t="s">
        <v>73</v>
      </c>
      <c r="C33" t="s">
        <v>74</v>
      </c>
      <c r="D33">
        <v>130.89596</v>
      </c>
      <c r="E33">
        <v>0</v>
      </c>
      <c r="F33">
        <v>0</v>
      </c>
      <c r="G33" t="s">
        <v>26</v>
      </c>
      <c r="H33">
        <v>1</v>
      </c>
      <c r="I33" t="s">
        <v>26</v>
      </c>
      <c r="J33" t="s">
        <v>26</v>
      </c>
      <c r="K33">
        <v>3.6</v>
      </c>
      <c r="L33">
        <v>54</v>
      </c>
      <c r="M33">
        <v>3.6</v>
      </c>
      <c r="N33">
        <v>278</v>
      </c>
      <c r="O33">
        <v>4.6333333333333337</v>
      </c>
      <c r="T33">
        <v>0</v>
      </c>
    </row>
    <row r="34" spans="1:21">
      <c r="A34" t="s">
        <v>76</v>
      </c>
      <c r="B34" t="s">
        <v>77</v>
      </c>
      <c r="C34" t="s">
        <v>74</v>
      </c>
      <c r="D34">
        <v>134.71252999999999</v>
      </c>
      <c r="E34">
        <v>0</v>
      </c>
      <c r="F34">
        <v>0</v>
      </c>
      <c r="G34" t="s">
        <v>26</v>
      </c>
      <c r="H34">
        <v>0</v>
      </c>
      <c r="I34" t="s">
        <v>26</v>
      </c>
      <c r="J34" t="s">
        <v>26</v>
      </c>
      <c r="P34">
        <v>174</v>
      </c>
      <c r="Q34">
        <v>11.6</v>
      </c>
      <c r="R34">
        <v>119</v>
      </c>
      <c r="S34">
        <v>7.9333333333333336</v>
      </c>
      <c r="U34">
        <v>9.7478991596638656E-2</v>
      </c>
    </row>
    <row r="35" spans="1:21">
      <c r="A35" t="s">
        <v>78</v>
      </c>
      <c r="B35" t="s">
        <v>79</v>
      </c>
      <c r="C35" t="s">
        <v>25</v>
      </c>
      <c r="D35">
        <v>180.00603000000001</v>
      </c>
      <c r="E35">
        <v>0</v>
      </c>
      <c r="F35">
        <v>0</v>
      </c>
      <c r="G35" t="s">
        <v>26</v>
      </c>
      <c r="H35">
        <v>0</v>
      </c>
      <c r="I35" t="s">
        <v>26</v>
      </c>
      <c r="J35" t="s">
        <v>26</v>
      </c>
      <c r="K35">
        <v>6.0666666666666664</v>
      </c>
      <c r="L35">
        <v>91</v>
      </c>
      <c r="M35">
        <v>6.0666666666666664</v>
      </c>
      <c r="N35">
        <v>952</v>
      </c>
      <c r="O35">
        <v>15.866666666666667</v>
      </c>
      <c r="T35">
        <v>0</v>
      </c>
    </row>
    <row r="36" spans="1:21">
      <c r="A36" t="s">
        <v>80</v>
      </c>
      <c r="B36" t="s">
        <v>81</v>
      </c>
      <c r="C36" t="s">
        <v>25</v>
      </c>
      <c r="D36">
        <v>163.20403999999999</v>
      </c>
      <c r="E36">
        <v>0</v>
      </c>
      <c r="F36">
        <v>0</v>
      </c>
      <c r="G36" t="s">
        <v>26</v>
      </c>
      <c r="H36">
        <v>0</v>
      </c>
      <c r="I36" t="s">
        <v>26</v>
      </c>
      <c r="J36" t="s">
        <v>26</v>
      </c>
      <c r="N36">
        <v>1074</v>
      </c>
      <c r="O36">
        <v>17.899999999999999</v>
      </c>
    </row>
    <row r="37" spans="1:21">
      <c r="A37" t="s">
        <v>82</v>
      </c>
      <c r="B37" t="s">
        <v>83</v>
      </c>
      <c r="C37" t="s">
        <v>25</v>
      </c>
      <c r="D37">
        <v>179.99914999999999</v>
      </c>
      <c r="E37">
        <v>0</v>
      </c>
      <c r="F37">
        <v>0</v>
      </c>
      <c r="G37" t="s">
        <v>26</v>
      </c>
      <c r="H37">
        <v>0</v>
      </c>
      <c r="I37" t="s">
        <v>26</v>
      </c>
      <c r="J37" t="s">
        <v>26</v>
      </c>
      <c r="K37">
        <v>5.333333333333333</v>
      </c>
      <c r="L37">
        <v>80</v>
      </c>
      <c r="M37">
        <v>5.333333333333333</v>
      </c>
      <c r="N37">
        <v>383</v>
      </c>
      <c r="O37">
        <v>6.3833333333333337</v>
      </c>
      <c r="T37">
        <v>0</v>
      </c>
    </row>
    <row r="38" spans="1:21">
      <c r="A38" t="s">
        <v>84</v>
      </c>
      <c r="B38" t="s">
        <v>85</v>
      </c>
      <c r="C38" t="s">
        <v>74</v>
      </c>
      <c r="D38">
        <v>155.78171</v>
      </c>
      <c r="E38">
        <v>0</v>
      </c>
      <c r="F38">
        <v>0</v>
      </c>
      <c r="G38" t="s">
        <v>26</v>
      </c>
      <c r="H38">
        <v>3</v>
      </c>
      <c r="I38">
        <v>45661</v>
      </c>
      <c r="J38">
        <v>634</v>
      </c>
      <c r="K38">
        <v>19</v>
      </c>
      <c r="L38">
        <v>285</v>
      </c>
      <c r="M38">
        <v>19</v>
      </c>
      <c r="N38">
        <v>880</v>
      </c>
      <c r="O38">
        <v>14.666666666666666</v>
      </c>
      <c r="T38">
        <v>0</v>
      </c>
    </row>
    <row r="39" spans="1:21">
      <c r="A39" t="s">
        <v>86</v>
      </c>
      <c r="B39" t="s">
        <v>87</v>
      </c>
      <c r="C39" t="s">
        <v>25</v>
      </c>
      <c r="D39">
        <v>167.3356</v>
      </c>
      <c r="E39">
        <v>0</v>
      </c>
      <c r="F39">
        <v>0</v>
      </c>
      <c r="G39" t="s">
        <v>26</v>
      </c>
      <c r="H39">
        <v>0</v>
      </c>
      <c r="I39" t="s">
        <v>26</v>
      </c>
      <c r="J39" t="s">
        <v>26</v>
      </c>
      <c r="K39">
        <v>1.8666666666666667</v>
      </c>
      <c r="L39">
        <v>28</v>
      </c>
      <c r="M39">
        <v>1.8666666666666667</v>
      </c>
      <c r="N39">
        <v>112</v>
      </c>
      <c r="O39">
        <v>1.8666666666666667</v>
      </c>
      <c r="P39">
        <v>157</v>
      </c>
      <c r="Q39">
        <v>10.466666666666667</v>
      </c>
      <c r="R39">
        <v>23</v>
      </c>
      <c r="S39">
        <v>1.5333333333333334</v>
      </c>
      <c r="T39">
        <v>0.17834394904458598</v>
      </c>
      <c r="U39">
        <v>0.45507246376811594</v>
      </c>
    </row>
    <row r="40" spans="1:21">
      <c r="A40" t="s">
        <v>88</v>
      </c>
      <c r="B40" t="s">
        <v>89</v>
      </c>
      <c r="C40" t="s">
        <v>25</v>
      </c>
      <c r="D40">
        <v>155.66037</v>
      </c>
      <c r="E40">
        <v>0</v>
      </c>
      <c r="F40">
        <v>0</v>
      </c>
      <c r="G40" t="s">
        <v>26</v>
      </c>
      <c r="H40">
        <v>274</v>
      </c>
      <c r="I40">
        <v>45661</v>
      </c>
      <c r="J40">
        <v>637</v>
      </c>
      <c r="K40">
        <v>25.2</v>
      </c>
      <c r="L40">
        <v>378</v>
      </c>
      <c r="M40">
        <v>25.2</v>
      </c>
      <c r="N40">
        <v>2207</v>
      </c>
      <c r="O40">
        <v>36.783333333333331</v>
      </c>
      <c r="P40">
        <v>357</v>
      </c>
      <c r="Q40">
        <v>23.8</v>
      </c>
      <c r="R40">
        <v>64</v>
      </c>
      <c r="S40">
        <v>4.2666666666666666</v>
      </c>
      <c r="T40">
        <v>1.0588235294117647</v>
      </c>
      <c r="U40">
        <v>0.37187500000000001</v>
      </c>
    </row>
    <row r="41" spans="1:21">
      <c r="A41" t="s">
        <v>157</v>
      </c>
      <c r="B41" t="s">
        <v>158</v>
      </c>
      <c r="C41" t="s">
        <v>74</v>
      </c>
      <c r="D41">
        <v>192.76760999999999</v>
      </c>
      <c r="E41">
        <v>0</v>
      </c>
      <c r="F41">
        <v>0</v>
      </c>
      <c r="G41" t="s">
        <v>26</v>
      </c>
      <c r="H41">
        <v>0</v>
      </c>
      <c r="I41" t="s">
        <v>26</v>
      </c>
      <c r="J41" t="s">
        <v>26</v>
      </c>
      <c r="K41">
        <v>5</v>
      </c>
      <c r="L41">
        <v>75</v>
      </c>
      <c r="M41">
        <v>5</v>
      </c>
      <c r="N41">
        <v>75</v>
      </c>
      <c r="O41">
        <v>1.25</v>
      </c>
      <c r="T41">
        <v>0</v>
      </c>
    </row>
    <row r="42" spans="1:21">
      <c r="A42" t="s">
        <v>90</v>
      </c>
      <c r="B42" t="s">
        <v>91</v>
      </c>
      <c r="C42" t="s">
        <v>25</v>
      </c>
      <c r="D42">
        <v>192.67272</v>
      </c>
      <c r="E42">
        <v>0</v>
      </c>
      <c r="F42">
        <v>0</v>
      </c>
      <c r="G42" t="s">
        <v>26</v>
      </c>
      <c r="H42">
        <v>1</v>
      </c>
      <c r="I42">
        <v>45661</v>
      </c>
      <c r="J42">
        <v>401</v>
      </c>
      <c r="K42">
        <v>6.2666666666666666</v>
      </c>
      <c r="L42">
        <v>94</v>
      </c>
      <c r="M42">
        <v>6.2666666666666666</v>
      </c>
      <c r="N42">
        <v>293</v>
      </c>
      <c r="O42">
        <v>4.8833333333333337</v>
      </c>
      <c r="P42">
        <v>25</v>
      </c>
      <c r="Q42">
        <v>1.6666666666666667</v>
      </c>
      <c r="R42">
        <v>27</v>
      </c>
      <c r="S42">
        <v>1.8</v>
      </c>
      <c r="T42">
        <v>3.76</v>
      </c>
      <c r="U42">
        <v>6.1728395061728399E-2</v>
      </c>
    </row>
    <row r="43" spans="1:21">
      <c r="A43" t="s">
        <v>92</v>
      </c>
      <c r="B43" t="s">
        <v>93</v>
      </c>
      <c r="C43" t="s">
        <v>25</v>
      </c>
      <c r="D43">
        <v>187.00568999999999</v>
      </c>
      <c r="E43">
        <v>0</v>
      </c>
      <c r="F43">
        <v>0</v>
      </c>
      <c r="G43" t="s">
        <v>26</v>
      </c>
      <c r="H43">
        <v>0</v>
      </c>
      <c r="I43" t="s">
        <v>26</v>
      </c>
      <c r="J43" t="s">
        <v>26</v>
      </c>
      <c r="N43">
        <v>112</v>
      </c>
      <c r="O43">
        <v>1.8666666666666667</v>
      </c>
    </row>
    <row r="44" spans="1:21">
      <c r="A44" t="s">
        <v>94</v>
      </c>
      <c r="B44" t="s">
        <v>95</v>
      </c>
      <c r="C44" t="s">
        <v>74</v>
      </c>
      <c r="D44">
        <v>127.17655000000001</v>
      </c>
      <c r="E44">
        <v>0</v>
      </c>
      <c r="F44">
        <v>0</v>
      </c>
      <c r="G44" t="s">
        <v>26</v>
      </c>
      <c r="H44">
        <v>0</v>
      </c>
      <c r="I44" t="s">
        <v>26</v>
      </c>
      <c r="J44" t="s">
        <v>26</v>
      </c>
      <c r="K44">
        <v>6.6666666666666666E-2</v>
      </c>
      <c r="L44">
        <v>1</v>
      </c>
      <c r="M44">
        <v>6.6666666666666666E-2</v>
      </c>
      <c r="N44">
        <v>3</v>
      </c>
      <c r="O44">
        <v>0.05</v>
      </c>
      <c r="T44">
        <v>0</v>
      </c>
    </row>
    <row r="45" spans="1:21">
      <c r="A45" t="s">
        <v>96</v>
      </c>
      <c r="B45" t="s">
        <v>97</v>
      </c>
      <c r="C45" t="s">
        <v>74</v>
      </c>
      <c r="D45">
        <v>134.85559000000001</v>
      </c>
      <c r="E45">
        <v>0</v>
      </c>
      <c r="F45">
        <v>0</v>
      </c>
      <c r="G45" t="s">
        <v>26</v>
      </c>
      <c r="H45">
        <v>560</v>
      </c>
      <c r="I45">
        <v>45653</v>
      </c>
      <c r="J45">
        <v>361</v>
      </c>
      <c r="K45">
        <v>39.266666666666666</v>
      </c>
      <c r="L45">
        <v>589</v>
      </c>
      <c r="M45">
        <v>39.266666666666666</v>
      </c>
      <c r="N45">
        <v>4070</v>
      </c>
      <c r="O45">
        <v>67.833333333333329</v>
      </c>
      <c r="R45">
        <v>24</v>
      </c>
      <c r="S45">
        <v>1.6</v>
      </c>
      <c r="T45">
        <v>0</v>
      </c>
    </row>
    <row r="46" spans="1:21">
      <c r="A46" t="s">
        <v>98</v>
      </c>
      <c r="B46" t="s">
        <v>99</v>
      </c>
      <c r="C46" t="s">
        <v>25</v>
      </c>
      <c r="D46">
        <v>166.27760000000001</v>
      </c>
      <c r="E46">
        <v>0</v>
      </c>
      <c r="F46">
        <v>0</v>
      </c>
      <c r="G46" t="s">
        <v>26</v>
      </c>
      <c r="H46">
        <v>168</v>
      </c>
      <c r="I46">
        <v>45659</v>
      </c>
      <c r="J46">
        <v>1686</v>
      </c>
      <c r="K46">
        <v>198.13333333333333</v>
      </c>
      <c r="L46">
        <v>2972</v>
      </c>
      <c r="M46">
        <v>198.13333333333333</v>
      </c>
      <c r="N46">
        <v>11139</v>
      </c>
      <c r="O46">
        <v>185.65</v>
      </c>
      <c r="P46">
        <v>2238</v>
      </c>
      <c r="Q46">
        <v>149.19999999999999</v>
      </c>
      <c r="R46">
        <v>2299</v>
      </c>
      <c r="S46">
        <v>153.26666666666668</v>
      </c>
      <c r="T46">
        <v>1.3279714030384271</v>
      </c>
      <c r="U46">
        <v>6.4897781644193117E-2</v>
      </c>
    </row>
    <row r="47" spans="1:21">
      <c r="A47" t="s">
        <v>100</v>
      </c>
      <c r="B47" t="s">
        <v>101</v>
      </c>
      <c r="C47" t="s">
        <v>25</v>
      </c>
      <c r="D47">
        <v>158.42696000000001</v>
      </c>
      <c r="E47">
        <v>0</v>
      </c>
      <c r="F47">
        <v>0</v>
      </c>
      <c r="G47" t="s">
        <v>26</v>
      </c>
      <c r="H47">
        <v>189</v>
      </c>
      <c r="I47" t="s">
        <v>26</v>
      </c>
      <c r="J47" t="s">
        <v>26</v>
      </c>
      <c r="K47">
        <v>56.666666666666664</v>
      </c>
      <c r="L47">
        <v>850</v>
      </c>
      <c r="M47">
        <v>56.666666666666664</v>
      </c>
      <c r="N47">
        <v>6052</v>
      </c>
      <c r="O47">
        <v>100.86666666666666</v>
      </c>
      <c r="P47">
        <v>1036</v>
      </c>
      <c r="Q47">
        <v>69.066666666666663</v>
      </c>
      <c r="R47">
        <v>1932</v>
      </c>
      <c r="S47">
        <v>128.80000000000001</v>
      </c>
      <c r="T47">
        <v>0.82046332046332049</v>
      </c>
      <c r="U47">
        <v>3.5748792270531397E-2</v>
      </c>
    </row>
    <row r="48" spans="1:21">
      <c r="A48" t="s">
        <v>102</v>
      </c>
      <c r="B48" t="s">
        <v>103</v>
      </c>
      <c r="C48" t="s">
        <v>25</v>
      </c>
      <c r="D48">
        <v>158.31932</v>
      </c>
      <c r="E48">
        <v>0</v>
      </c>
      <c r="F48">
        <v>0</v>
      </c>
      <c r="G48" t="s">
        <v>26</v>
      </c>
      <c r="H48">
        <v>63</v>
      </c>
      <c r="I48">
        <v>45294</v>
      </c>
      <c r="J48">
        <v>1300</v>
      </c>
      <c r="K48">
        <v>163</v>
      </c>
      <c r="L48">
        <v>2445</v>
      </c>
      <c r="M48">
        <v>163</v>
      </c>
      <c r="N48">
        <v>13780</v>
      </c>
      <c r="O48">
        <v>229.66666666666666</v>
      </c>
      <c r="P48">
        <v>976</v>
      </c>
      <c r="Q48">
        <v>65.066666666666663</v>
      </c>
      <c r="R48">
        <v>1482</v>
      </c>
      <c r="S48">
        <v>98.8</v>
      </c>
      <c r="T48">
        <v>2.505122950819672</v>
      </c>
      <c r="U48">
        <v>4.3904633378317584E-2</v>
      </c>
    </row>
    <row r="49" spans="1:21">
      <c r="A49" t="s">
        <v>104</v>
      </c>
      <c r="B49" t="s">
        <v>105</v>
      </c>
      <c r="C49" t="s">
        <v>74</v>
      </c>
      <c r="D49">
        <v>136.00085999999999</v>
      </c>
      <c r="E49">
        <v>0</v>
      </c>
      <c r="F49">
        <v>0</v>
      </c>
      <c r="G49" t="s">
        <v>26</v>
      </c>
      <c r="H49">
        <v>1</v>
      </c>
      <c r="I49" t="s">
        <v>26</v>
      </c>
      <c r="J49" t="s">
        <v>26</v>
      </c>
      <c r="K49">
        <v>21.466666666666665</v>
      </c>
      <c r="L49">
        <v>322</v>
      </c>
      <c r="M49">
        <v>21.466666666666665</v>
      </c>
      <c r="N49">
        <v>855</v>
      </c>
      <c r="O49">
        <v>14.25</v>
      </c>
      <c r="P49">
        <v>170</v>
      </c>
      <c r="Q49">
        <v>11.333333333333334</v>
      </c>
      <c r="R49">
        <v>100</v>
      </c>
      <c r="S49">
        <v>6.666666666666667</v>
      </c>
      <c r="T49">
        <v>1.8941176470588235</v>
      </c>
      <c r="U49">
        <v>0.11333333333333334</v>
      </c>
    </row>
    <row r="50" spans="1:21">
      <c r="A50" t="s">
        <v>106</v>
      </c>
      <c r="B50" t="s">
        <v>107</v>
      </c>
      <c r="C50" t="s">
        <v>25</v>
      </c>
      <c r="D50">
        <v>166.22628</v>
      </c>
      <c r="E50">
        <v>0</v>
      </c>
      <c r="F50">
        <v>0</v>
      </c>
      <c r="G50" t="s">
        <v>26</v>
      </c>
      <c r="H50">
        <v>0</v>
      </c>
      <c r="I50">
        <v>45659</v>
      </c>
      <c r="J50">
        <v>343</v>
      </c>
      <c r="K50">
        <v>27.066666666666666</v>
      </c>
      <c r="L50">
        <v>406</v>
      </c>
      <c r="M50">
        <v>27.066666666666666</v>
      </c>
      <c r="N50">
        <v>2008</v>
      </c>
      <c r="O50">
        <v>33.466666666666669</v>
      </c>
      <c r="P50">
        <v>706</v>
      </c>
      <c r="Q50">
        <v>47.06666666666667</v>
      </c>
      <c r="R50">
        <v>341</v>
      </c>
      <c r="S50">
        <v>22.733333333333334</v>
      </c>
      <c r="T50">
        <v>0.57507082152974509</v>
      </c>
      <c r="U50">
        <v>0.13802541544477029</v>
      </c>
    </row>
    <row r="51" spans="1:21">
      <c r="A51" t="s">
        <v>108</v>
      </c>
      <c r="B51" t="s">
        <v>109</v>
      </c>
      <c r="C51" t="s">
        <v>25</v>
      </c>
      <c r="D51">
        <v>166.21578</v>
      </c>
      <c r="E51">
        <v>0</v>
      </c>
      <c r="F51">
        <v>0</v>
      </c>
      <c r="G51" t="s">
        <v>26</v>
      </c>
      <c r="H51">
        <v>0</v>
      </c>
      <c r="I51">
        <v>45294</v>
      </c>
      <c r="J51">
        <v>399</v>
      </c>
      <c r="K51">
        <v>63</v>
      </c>
      <c r="L51">
        <v>945</v>
      </c>
      <c r="M51">
        <v>63</v>
      </c>
      <c r="N51">
        <v>2554</v>
      </c>
      <c r="O51">
        <v>42.56666666666667</v>
      </c>
      <c r="P51">
        <v>443</v>
      </c>
      <c r="Q51">
        <v>29.533333333333335</v>
      </c>
      <c r="R51">
        <v>437</v>
      </c>
      <c r="S51">
        <v>29.133333333333333</v>
      </c>
      <c r="T51">
        <v>2.1331828442437923</v>
      </c>
      <c r="U51">
        <v>6.7581998474446986E-2</v>
      </c>
    </row>
    <row r="52" spans="1:21">
      <c r="A52" t="s">
        <v>110</v>
      </c>
      <c r="B52" t="s">
        <v>111</v>
      </c>
      <c r="C52" t="s">
        <v>25</v>
      </c>
      <c r="D52">
        <v>166.21038999999999</v>
      </c>
      <c r="E52">
        <v>0</v>
      </c>
      <c r="F52">
        <v>0</v>
      </c>
      <c r="G52" t="s">
        <v>26</v>
      </c>
      <c r="H52">
        <v>0</v>
      </c>
      <c r="I52">
        <v>45294</v>
      </c>
      <c r="J52">
        <v>360</v>
      </c>
      <c r="K52">
        <v>20.8</v>
      </c>
      <c r="L52">
        <v>312</v>
      </c>
      <c r="M52">
        <v>20.8</v>
      </c>
      <c r="N52">
        <v>866</v>
      </c>
      <c r="O52">
        <v>14.433333333333334</v>
      </c>
      <c r="P52">
        <v>240</v>
      </c>
      <c r="Q52">
        <v>16</v>
      </c>
      <c r="R52">
        <v>241</v>
      </c>
      <c r="S52">
        <v>16.066666666666666</v>
      </c>
      <c r="T52">
        <v>1.3</v>
      </c>
      <c r="U52">
        <v>6.6390041493775934E-2</v>
      </c>
    </row>
    <row r="53" spans="1:21">
      <c r="A53" t="s">
        <v>112</v>
      </c>
      <c r="B53" t="s">
        <v>113</v>
      </c>
      <c r="C53" t="s">
        <v>25</v>
      </c>
      <c r="D53">
        <v>149.60847000000001</v>
      </c>
      <c r="E53">
        <v>0</v>
      </c>
      <c r="F53">
        <v>0</v>
      </c>
      <c r="G53" t="s">
        <v>26</v>
      </c>
      <c r="H53">
        <v>0</v>
      </c>
      <c r="I53">
        <v>45294</v>
      </c>
      <c r="J53">
        <v>311</v>
      </c>
      <c r="K53">
        <v>31</v>
      </c>
      <c r="L53">
        <v>465</v>
      </c>
      <c r="M53">
        <v>31</v>
      </c>
      <c r="N53">
        <v>2177</v>
      </c>
      <c r="O53">
        <v>36.283333333333331</v>
      </c>
      <c r="P53">
        <v>286</v>
      </c>
      <c r="Q53">
        <v>19.066666666666666</v>
      </c>
      <c r="R53">
        <v>496</v>
      </c>
      <c r="S53">
        <v>33.06666666666667</v>
      </c>
      <c r="T53">
        <v>1.6258741258741258</v>
      </c>
      <c r="U53">
        <v>3.844086021505376E-2</v>
      </c>
    </row>
    <row r="54" spans="1:21">
      <c r="A54" t="s">
        <v>114</v>
      </c>
      <c r="B54" t="s">
        <v>115</v>
      </c>
      <c r="C54" t="s">
        <v>25</v>
      </c>
      <c r="D54">
        <v>187.00706</v>
      </c>
      <c r="E54">
        <v>0</v>
      </c>
      <c r="F54">
        <v>0</v>
      </c>
      <c r="G54" t="s">
        <v>26</v>
      </c>
      <c r="H54">
        <v>0</v>
      </c>
      <c r="I54" t="s">
        <v>26</v>
      </c>
      <c r="J54" t="s">
        <v>26</v>
      </c>
      <c r="K54">
        <v>6.7333333333333334</v>
      </c>
      <c r="L54">
        <v>101</v>
      </c>
      <c r="M54">
        <v>6.7333333333333334</v>
      </c>
      <c r="N54">
        <v>381</v>
      </c>
      <c r="O54">
        <v>6.35</v>
      </c>
      <c r="T54">
        <v>0</v>
      </c>
    </row>
    <row r="55" spans="1:21">
      <c r="A55" t="s">
        <v>116</v>
      </c>
      <c r="B55" t="s">
        <v>117</v>
      </c>
      <c r="C55" t="s">
        <v>25</v>
      </c>
      <c r="D55">
        <v>169.99643</v>
      </c>
      <c r="E55">
        <v>0</v>
      </c>
      <c r="F55">
        <v>0</v>
      </c>
      <c r="G55" t="s">
        <v>26</v>
      </c>
      <c r="H55">
        <v>0</v>
      </c>
      <c r="I55">
        <v>45657</v>
      </c>
      <c r="J55">
        <v>515</v>
      </c>
      <c r="K55">
        <v>46.266666666666666</v>
      </c>
      <c r="L55">
        <v>694</v>
      </c>
      <c r="M55">
        <v>46.266666666666666</v>
      </c>
      <c r="N55">
        <v>3174</v>
      </c>
      <c r="O55">
        <v>52.9</v>
      </c>
      <c r="P55">
        <v>541</v>
      </c>
      <c r="Q55">
        <v>36.06666666666667</v>
      </c>
      <c r="R55">
        <v>315</v>
      </c>
      <c r="S55">
        <v>21</v>
      </c>
      <c r="T55">
        <v>1.2828096118299446</v>
      </c>
      <c r="U55">
        <v>0.11449735449735451</v>
      </c>
    </row>
    <row r="56" spans="1:21">
      <c r="A56" t="s">
        <v>118</v>
      </c>
      <c r="B56" t="s">
        <v>119</v>
      </c>
      <c r="C56" t="s">
        <v>25</v>
      </c>
      <c r="D56">
        <v>158.39643000000001</v>
      </c>
      <c r="E56">
        <v>0</v>
      </c>
      <c r="F56">
        <v>0</v>
      </c>
      <c r="G56" t="s">
        <v>26</v>
      </c>
      <c r="H56">
        <v>13</v>
      </c>
      <c r="I56">
        <v>45294</v>
      </c>
      <c r="J56">
        <v>334</v>
      </c>
      <c r="K56">
        <v>37.200000000000003</v>
      </c>
      <c r="L56">
        <v>558</v>
      </c>
      <c r="M56">
        <v>37.200000000000003</v>
      </c>
      <c r="N56">
        <v>3819</v>
      </c>
      <c r="O56">
        <v>63.65</v>
      </c>
      <c r="P56">
        <v>451</v>
      </c>
      <c r="Q56">
        <v>30.066666666666666</v>
      </c>
      <c r="R56">
        <v>479</v>
      </c>
      <c r="S56">
        <v>31.933333333333334</v>
      </c>
      <c r="T56">
        <v>1.2372505543237251</v>
      </c>
      <c r="U56">
        <v>6.2769659011830195E-2</v>
      </c>
    </row>
    <row r="57" spans="1:21">
      <c r="A57" t="s">
        <v>120</v>
      </c>
      <c r="B57" t="s">
        <v>121</v>
      </c>
      <c r="C57" t="s">
        <v>74</v>
      </c>
      <c r="D57">
        <v>133.91913</v>
      </c>
      <c r="E57">
        <v>0</v>
      </c>
      <c r="F57">
        <v>0</v>
      </c>
      <c r="G57" t="s">
        <v>26</v>
      </c>
      <c r="H57">
        <v>0</v>
      </c>
      <c r="I57">
        <v>45657</v>
      </c>
      <c r="J57">
        <v>0</v>
      </c>
      <c r="K57">
        <v>7.0666666666666664</v>
      </c>
      <c r="L57">
        <v>106</v>
      </c>
      <c r="M57">
        <v>7.0666666666666664</v>
      </c>
      <c r="N57">
        <v>497</v>
      </c>
      <c r="O57">
        <v>8.2833333333333332</v>
      </c>
      <c r="P57">
        <v>112</v>
      </c>
      <c r="Q57">
        <v>7.4666666666666668</v>
      </c>
      <c r="R57">
        <v>43</v>
      </c>
      <c r="S57">
        <v>2.8666666666666667</v>
      </c>
      <c r="T57">
        <v>0.9464285714285714</v>
      </c>
      <c r="U57">
        <v>0.17364341085271318</v>
      </c>
    </row>
    <row r="58" spans="1:21">
      <c r="A58" t="s">
        <v>122</v>
      </c>
      <c r="B58" t="s">
        <v>123</v>
      </c>
      <c r="C58" t="s">
        <v>25</v>
      </c>
      <c r="D58">
        <v>158.39017000000001</v>
      </c>
      <c r="E58">
        <v>0</v>
      </c>
      <c r="F58">
        <v>0</v>
      </c>
      <c r="G58" t="s">
        <v>26</v>
      </c>
      <c r="H58">
        <v>0</v>
      </c>
      <c r="I58">
        <v>45659</v>
      </c>
      <c r="J58">
        <v>331</v>
      </c>
      <c r="K58">
        <v>22.4</v>
      </c>
      <c r="L58">
        <v>336</v>
      </c>
      <c r="M58">
        <v>22.4</v>
      </c>
      <c r="N58">
        <v>1299</v>
      </c>
      <c r="O58">
        <v>21.65</v>
      </c>
      <c r="P58">
        <v>366.44</v>
      </c>
      <c r="Q58">
        <v>24.429333333333332</v>
      </c>
      <c r="R58">
        <v>342</v>
      </c>
      <c r="S58">
        <v>22.8</v>
      </c>
      <c r="T58">
        <v>0.91693046610632023</v>
      </c>
      <c r="U58">
        <v>7.14307992202729E-2</v>
      </c>
    </row>
    <row r="59" spans="1:21">
      <c r="A59" t="s">
        <v>124</v>
      </c>
      <c r="B59" t="s">
        <v>125</v>
      </c>
      <c r="C59" t="s">
        <v>25</v>
      </c>
      <c r="D59">
        <v>158.40635</v>
      </c>
      <c r="E59">
        <v>0</v>
      </c>
      <c r="F59">
        <v>0</v>
      </c>
      <c r="G59">
        <v>392</v>
      </c>
      <c r="H59">
        <v>0</v>
      </c>
      <c r="I59" t="s">
        <v>26</v>
      </c>
      <c r="J59" t="s">
        <v>26</v>
      </c>
      <c r="K59">
        <v>9.3333333333333339</v>
      </c>
      <c r="L59">
        <v>140</v>
      </c>
      <c r="M59">
        <v>9.3333333333333339</v>
      </c>
      <c r="N59">
        <v>437</v>
      </c>
      <c r="O59">
        <v>7.2833333333333332</v>
      </c>
      <c r="P59">
        <v>263</v>
      </c>
      <c r="Q59">
        <v>17.533333333333335</v>
      </c>
      <c r="R59">
        <v>168</v>
      </c>
      <c r="S59">
        <v>11.2</v>
      </c>
      <c r="T59">
        <v>0.53231939163498099</v>
      </c>
      <c r="U59">
        <v>0.10436507936507937</v>
      </c>
    </row>
    <row r="60" spans="1:21">
      <c r="A60" t="s">
        <v>126</v>
      </c>
      <c r="B60" t="s">
        <v>127</v>
      </c>
      <c r="C60" t="s">
        <v>25</v>
      </c>
      <c r="D60">
        <v>185.45964000000001</v>
      </c>
      <c r="E60">
        <v>0</v>
      </c>
      <c r="F60">
        <v>0</v>
      </c>
      <c r="G60" t="s">
        <v>26</v>
      </c>
      <c r="H60">
        <v>4</v>
      </c>
      <c r="I60" t="s">
        <v>26</v>
      </c>
      <c r="J60" t="s">
        <v>26</v>
      </c>
      <c r="K60">
        <v>66.933333333333337</v>
      </c>
      <c r="L60">
        <v>1004</v>
      </c>
      <c r="M60">
        <v>66.933333333333337</v>
      </c>
      <c r="N60">
        <v>3978</v>
      </c>
      <c r="O60">
        <v>66.3</v>
      </c>
      <c r="P60">
        <v>760</v>
      </c>
      <c r="Q60">
        <v>50.666666666666664</v>
      </c>
      <c r="R60">
        <v>461</v>
      </c>
      <c r="S60">
        <v>30.733333333333334</v>
      </c>
      <c r="T60">
        <v>1.3210526315789475</v>
      </c>
      <c r="U60">
        <v>0.10990600144613159</v>
      </c>
    </row>
    <row r="61" spans="1:21">
      <c r="A61" t="s">
        <v>128</v>
      </c>
      <c r="B61" t="s">
        <v>129</v>
      </c>
      <c r="C61" t="s">
        <v>74</v>
      </c>
      <c r="D61">
        <v>134.85559000000001</v>
      </c>
      <c r="E61">
        <v>0</v>
      </c>
      <c r="F61">
        <v>0</v>
      </c>
      <c r="G61" t="s">
        <v>26</v>
      </c>
      <c r="H61">
        <v>29</v>
      </c>
      <c r="I61">
        <v>45657</v>
      </c>
      <c r="J61">
        <v>0</v>
      </c>
      <c r="K61">
        <v>60.466666666666669</v>
      </c>
      <c r="L61">
        <v>907</v>
      </c>
      <c r="M61">
        <v>60.466666666666669</v>
      </c>
      <c r="N61">
        <v>3092</v>
      </c>
      <c r="O61">
        <v>51.533333333333331</v>
      </c>
      <c r="P61">
        <v>729</v>
      </c>
      <c r="Q61">
        <v>48.6</v>
      </c>
      <c r="R61">
        <v>553</v>
      </c>
      <c r="S61">
        <v>36.866666666666667</v>
      </c>
      <c r="T61">
        <v>1.2441700960219479</v>
      </c>
      <c r="U61">
        <v>8.7884267631103075E-2</v>
      </c>
    </row>
    <row r="62" spans="1:21">
      <c r="A62" t="s">
        <v>130</v>
      </c>
      <c r="B62" t="s">
        <v>131</v>
      </c>
      <c r="C62" t="s">
        <v>74</v>
      </c>
      <c r="D62">
        <v>122.40097</v>
      </c>
      <c r="E62">
        <v>0</v>
      </c>
      <c r="F62">
        <v>0</v>
      </c>
      <c r="G62" t="s">
        <v>26</v>
      </c>
      <c r="H62">
        <v>0</v>
      </c>
      <c r="I62" t="s">
        <v>26</v>
      </c>
      <c r="J62" t="s">
        <v>26</v>
      </c>
      <c r="K62">
        <v>4.4000000000000004</v>
      </c>
      <c r="L62">
        <v>66</v>
      </c>
      <c r="M62">
        <v>4.4000000000000004</v>
      </c>
      <c r="N62">
        <v>246</v>
      </c>
      <c r="O62">
        <v>4.0999999999999996</v>
      </c>
      <c r="T62">
        <v>0</v>
      </c>
    </row>
    <row r="63" spans="1:21">
      <c r="A63" t="s">
        <v>134</v>
      </c>
      <c r="B63" t="s">
        <v>133</v>
      </c>
      <c r="C63" t="s">
        <v>74</v>
      </c>
      <c r="D63">
        <v>133.84614999999999</v>
      </c>
      <c r="E63">
        <v>0</v>
      </c>
      <c r="F63">
        <v>0</v>
      </c>
      <c r="G63" t="s">
        <v>26</v>
      </c>
      <c r="H63">
        <v>0</v>
      </c>
      <c r="I63" t="s">
        <v>26</v>
      </c>
      <c r="J63" t="s">
        <v>26</v>
      </c>
      <c r="P63">
        <v>1</v>
      </c>
      <c r="Q63">
        <v>6.6666666666666666E-2</v>
      </c>
      <c r="U63">
        <v>0</v>
      </c>
    </row>
    <row r="64" spans="1:21">
      <c r="A64" t="s">
        <v>135</v>
      </c>
      <c r="B64" t="s">
        <v>136</v>
      </c>
      <c r="C64" t="s">
        <v>25</v>
      </c>
      <c r="D64">
        <v>134.87342000000001</v>
      </c>
      <c r="E64">
        <v>0</v>
      </c>
      <c r="F64">
        <v>0</v>
      </c>
      <c r="G64" t="s">
        <v>26</v>
      </c>
      <c r="H64">
        <v>0</v>
      </c>
      <c r="I64" t="s">
        <v>26</v>
      </c>
      <c r="J64" t="s">
        <v>26</v>
      </c>
      <c r="K64">
        <v>0.26666666666666666</v>
      </c>
      <c r="L64">
        <v>4</v>
      </c>
      <c r="M64">
        <v>0.26666666666666666</v>
      </c>
      <c r="N64">
        <v>42</v>
      </c>
      <c r="O64">
        <v>0.7</v>
      </c>
      <c r="T64">
        <v>0</v>
      </c>
    </row>
    <row r="65" spans="1:21">
      <c r="A65" t="s">
        <v>137</v>
      </c>
      <c r="B65" t="s">
        <v>138</v>
      </c>
      <c r="C65" t="s">
        <v>74</v>
      </c>
      <c r="D65">
        <v>138.83391</v>
      </c>
      <c r="E65">
        <v>0</v>
      </c>
      <c r="F65">
        <v>0</v>
      </c>
      <c r="G65">
        <v>196</v>
      </c>
      <c r="H65">
        <v>0</v>
      </c>
      <c r="I65" t="s">
        <v>26</v>
      </c>
      <c r="J65" t="s">
        <v>26</v>
      </c>
      <c r="K65">
        <v>6.2</v>
      </c>
      <c r="L65">
        <v>93</v>
      </c>
      <c r="M65">
        <v>6.2</v>
      </c>
      <c r="N65">
        <v>390</v>
      </c>
      <c r="O65">
        <v>6.5</v>
      </c>
      <c r="P65">
        <v>196</v>
      </c>
      <c r="Q65">
        <v>13.066666666666666</v>
      </c>
      <c r="R65">
        <v>58</v>
      </c>
      <c r="S65">
        <v>3.8666666666666667</v>
      </c>
      <c r="T65">
        <v>0.47448979591836737</v>
      </c>
      <c r="U65">
        <v>0.22528735632183908</v>
      </c>
    </row>
    <row r="66" spans="1:21">
      <c r="A66" t="s">
        <v>139</v>
      </c>
      <c r="B66" t="s">
        <v>140</v>
      </c>
      <c r="C66" t="s">
        <v>74</v>
      </c>
      <c r="D66">
        <v>108.80043000000001</v>
      </c>
      <c r="E66">
        <v>0</v>
      </c>
      <c r="F66">
        <v>0</v>
      </c>
      <c r="G66" t="s">
        <v>26</v>
      </c>
      <c r="H66">
        <v>0</v>
      </c>
      <c r="I66" t="s">
        <v>26</v>
      </c>
      <c r="J66" t="s">
        <v>26</v>
      </c>
      <c r="P66">
        <v>8120</v>
      </c>
      <c r="Q66">
        <v>541.33333333333337</v>
      </c>
      <c r="R66">
        <v>4816</v>
      </c>
      <c r="S66">
        <v>321.06666666666666</v>
      </c>
      <c r="U66">
        <v>0.1124031007751938</v>
      </c>
    </row>
    <row r="67" spans="1:21">
      <c r="A67" t="s">
        <v>141</v>
      </c>
      <c r="B67" t="s">
        <v>140</v>
      </c>
      <c r="C67" t="s">
        <v>74</v>
      </c>
      <c r="D67">
        <v>108.80043000000001</v>
      </c>
      <c r="E67">
        <v>0</v>
      </c>
      <c r="F67">
        <v>0</v>
      </c>
      <c r="G67" t="s">
        <v>26</v>
      </c>
      <c r="H67">
        <v>0</v>
      </c>
      <c r="I67" t="s">
        <v>26</v>
      </c>
      <c r="J67" t="s">
        <v>26</v>
      </c>
      <c r="R67">
        <v>3388</v>
      </c>
      <c r="S67">
        <v>225.86666666666667</v>
      </c>
    </row>
    <row r="68" spans="1:21">
      <c r="A68" t="s">
        <v>142</v>
      </c>
      <c r="B68" t="s">
        <v>140</v>
      </c>
      <c r="C68" t="s">
        <v>74</v>
      </c>
      <c r="D68">
        <v>113.63273</v>
      </c>
      <c r="E68">
        <v>0</v>
      </c>
      <c r="F68">
        <v>0</v>
      </c>
      <c r="G68" t="s">
        <v>26</v>
      </c>
      <c r="H68">
        <v>0</v>
      </c>
      <c r="I68" t="s">
        <v>26</v>
      </c>
      <c r="J68" t="s">
        <v>26</v>
      </c>
      <c r="K68">
        <v>6.6666666666666666E-2</v>
      </c>
      <c r="L68">
        <v>1</v>
      </c>
      <c r="M68">
        <v>6.6666666666666666E-2</v>
      </c>
      <c r="N68">
        <v>1</v>
      </c>
      <c r="O68">
        <v>1.6666666666666666E-2</v>
      </c>
      <c r="T68">
        <v>0</v>
      </c>
    </row>
    <row r="69" spans="1:21">
      <c r="A69" t="s">
        <v>143</v>
      </c>
      <c r="B69" t="s">
        <v>140</v>
      </c>
      <c r="C69" t="s">
        <v>74</v>
      </c>
      <c r="D69">
        <v>113.63273</v>
      </c>
      <c r="E69">
        <v>0</v>
      </c>
      <c r="F69">
        <v>0</v>
      </c>
      <c r="G69">
        <v>196</v>
      </c>
      <c r="H69">
        <v>0</v>
      </c>
      <c r="I69" t="s">
        <v>26</v>
      </c>
      <c r="J69" t="s">
        <v>26</v>
      </c>
      <c r="K69">
        <v>9.4</v>
      </c>
      <c r="L69">
        <v>141</v>
      </c>
      <c r="M69">
        <v>9.4</v>
      </c>
      <c r="N69">
        <v>382</v>
      </c>
      <c r="O69">
        <v>6.3666666666666663</v>
      </c>
      <c r="T69">
        <v>0</v>
      </c>
    </row>
    <row r="70" spans="1:21">
      <c r="A70" t="s">
        <v>144</v>
      </c>
      <c r="B70" t="s">
        <v>140</v>
      </c>
      <c r="C70" t="s">
        <v>74</v>
      </c>
      <c r="D70">
        <v>123.95874000000001</v>
      </c>
      <c r="E70">
        <v>0</v>
      </c>
      <c r="F70">
        <v>0</v>
      </c>
      <c r="G70" t="s">
        <v>26</v>
      </c>
      <c r="H70">
        <v>112</v>
      </c>
      <c r="I70" t="s">
        <v>26</v>
      </c>
      <c r="J70" t="s">
        <v>26</v>
      </c>
      <c r="K70">
        <v>12.533333333333333</v>
      </c>
      <c r="L70">
        <v>188</v>
      </c>
      <c r="M70">
        <v>12.533333333333333</v>
      </c>
      <c r="N70">
        <v>1355</v>
      </c>
      <c r="O70">
        <v>22.583333333333332</v>
      </c>
      <c r="T70">
        <v>0</v>
      </c>
    </row>
    <row r="71" spans="1:21">
      <c r="A71" t="s">
        <v>145</v>
      </c>
      <c r="B71" t="s">
        <v>140</v>
      </c>
      <c r="C71" t="s">
        <v>74</v>
      </c>
      <c r="D71">
        <v>118.69587</v>
      </c>
      <c r="E71">
        <v>0</v>
      </c>
      <c r="F71">
        <v>0</v>
      </c>
      <c r="G71" t="s">
        <v>26</v>
      </c>
      <c r="H71">
        <v>392</v>
      </c>
      <c r="I71">
        <v>45656</v>
      </c>
      <c r="J71">
        <v>0</v>
      </c>
      <c r="K71">
        <v>270.66666666666669</v>
      </c>
      <c r="L71">
        <v>4060</v>
      </c>
      <c r="M71">
        <v>270.66666666666669</v>
      </c>
      <c r="N71">
        <v>31416</v>
      </c>
      <c r="O71">
        <v>523.6</v>
      </c>
      <c r="T71">
        <v>0</v>
      </c>
    </row>
    <row r="72" spans="1:21">
      <c r="A72" t="s">
        <v>146</v>
      </c>
      <c r="B72" t="s">
        <v>140</v>
      </c>
      <c r="C72" t="s">
        <v>74</v>
      </c>
      <c r="D72">
        <v>98.904700000000005</v>
      </c>
      <c r="E72">
        <v>0</v>
      </c>
      <c r="F72">
        <v>0</v>
      </c>
      <c r="G72" t="s">
        <v>26</v>
      </c>
      <c r="H72">
        <v>0</v>
      </c>
      <c r="I72" t="s">
        <v>26</v>
      </c>
      <c r="J72" t="s">
        <v>26</v>
      </c>
      <c r="N72">
        <v>198</v>
      </c>
      <c r="O72">
        <v>3.3</v>
      </c>
      <c r="P72">
        <v>18</v>
      </c>
      <c r="Q72">
        <v>1.2</v>
      </c>
      <c r="R72">
        <v>3</v>
      </c>
      <c r="S72">
        <v>0.2</v>
      </c>
      <c r="U72">
        <v>0.39999999999999997</v>
      </c>
    </row>
    <row r="73" spans="1:21">
      <c r="A73" t="s">
        <v>147</v>
      </c>
      <c r="B73" t="s">
        <v>148</v>
      </c>
      <c r="C73" t="s">
        <v>74</v>
      </c>
      <c r="D73">
        <v>138.85713999999999</v>
      </c>
      <c r="E73">
        <v>0</v>
      </c>
      <c r="F73">
        <v>0</v>
      </c>
      <c r="G73">
        <v>1512</v>
      </c>
      <c r="H73">
        <v>700</v>
      </c>
      <c r="I73">
        <v>45654</v>
      </c>
      <c r="J73">
        <v>1351</v>
      </c>
      <c r="K73">
        <v>500.26666666666665</v>
      </c>
      <c r="L73">
        <v>7504</v>
      </c>
      <c r="M73">
        <v>500.26666666666665</v>
      </c>
      <c r="N73">
        <v>19993</v>
      </c>
      <c r="O73">
        <v>333.21666666666664</v>
      </c>
      <c r="P73">
        <v>4620</v>
      </c>
      <c r="Q73">
        <v>308</v>
      </c>
      <c r="R73">
        <v>1992</v>
      </c>
      <c r="S73">
        <v>132.80000000000001</v>
      </c>
      <c r="T73">
        <v>1.6242424242424243</v>
      </c>
      <c r="U73">
        <v>0.15461847389558234</v>
      </c>
    </row>
    <row r="74" spans="1:21">
      <c r="A74" t="s">
        <v>149</v>
      </c>
      <c r="B74" t="s">
        <v>150</v>
      </c>
      <c r="C74" t="s">
        <v>25</v>
      </c>
      <c r="D74">
        <v>160.291</v>
      </c>
      <c r="E74">
        <v>0</v>
      </c>
      <c r="F74">
        <v>0</v>
      </c>
      <c r="G74" t="s">
        <v>26</v>
      </c>
      <c r="H74">
        <v>1204</v>
      </c>
      <c r="I74">
        <v>45654</v>
      </c>
      <c r="J74">
        <v>3260</v>
      </c>
      <c r="K74">
        <v>403.2</v>
      </c>
      <c r="L74">
        <v>6048</v>
      </c>
      <c r="M74">
        <v>403.2</v>
      </c>
      <c r="N74">
        <v>13050</v>
      </c>
      <c r="O74">
        <v>217.5</v>
      </c>
      <c r="P74">
        <v>5068</v>
      </c>
      <c r="Q74">
        <v>337.86666666666667</v>
      </c>
      <c r="R74">
        <v>4007</v>
      </c>
      <c r="S74">
        <v>267.13333333333333</v>
      </c>
      <c r="T74">
        <v>1.1933701657458564</v>
      </c>
      <c r="U74">
        <v>8.4319108227268944E-2</v>
      </c>
    </row>
    <row r="75" spans="1:21">
      <c r="A75" t="s">
        <v>151</v>
      </c>
      <c r="B75" t="s">
        <v>152</v>
      </c>
      <c r="C75" t="s">
        <v>74</v>
      </c>
      <c r="D75">
        <v>107.09612</v>
      </c>
      <c r="E75">
        <v>0</v>
      </c>
      <c r="F75">
        <v>0</v>
      </c>
      <c r="G75">
        <v>728</v>
      </c>
      <c r="H75">
        <v>224</v>
      </c>
      <c r="I75">
        <v>45654</v>
      </c>
      <c r="J75">
        <v>1045</v>
      </c>
      <c r="K75">
        <v>418.13333333333333</v>
      </c>
      <c r="L75">
        <v>6272</v>
      </c>
      <c r="M75">
        <v>418.13333333333333</v>
      </c>
      <c r="N75">
        <v>15993</v>
      </c>
      <c r="O75">
        <v>266.55</v>
      </c>
      <c r="T75">
        <v>0</v>
      </c>
    </row>
    <row r="76" spans="1:21">
      <c r="A76" t="s">
        <v>153</v>
      </c>
      <c r="B76" t="s">
        <v>154</v>
      </c>
      <c r="C76" t="s">
        <v>25</v>
      </c>
      <c r="D76">
        <v>166.21437</v>
      </c>
      <c r="E76">
        <v>0</v>
      </c>
      <c r="F76">
        <v>0</v>
      </c>
      <c r="G76" t="s">
        <v>26</v>
      </c>
      <c r="H76">
        <v>1</v>
      </c>
      <c r="I76" t="s">
        <v>26</v>
      </c>
      <c r="J76" t="s">
        <v>26</v>
      </c>
      <c r="K76">
        <v>3.7333333333333334</v>
      </c>
      <c r="L76">
        <v>56</v>
      </c>
      <c r="M76">
        <v>3.7333333333333334</v>
      </c>
      <c r="N76">
        <v>232</v>
      </c>
      <c r="O76">
        <v>3.8666666666666667</v>
      </c>
      <c r="T76">
        <v>0</v>
      </c>
    </row>
    <row r="77" spans="1:21">
      <c r="A77" t="s">
        <v>155</v>
      </c>
      <c r="K77">
        <v>3045.4666666666667</v>
      </c>
      <c r="L77">
        <v>45682</v>
      </c>
      <c r="M77">
        <v>3045.4666666666667</v>
      </c>
      <c r="N77">
        <v>177247</v>
      </c>
      <c r="O77">
        <v>2954.1166666666668</v>
      </c>
      <c r="P77">
        <v>45105.440000000002</v>
      </c>
      <c r="Q77">
        <v>3007.0293333333334</v>
      </c>
      <c r="R77">
        <v>37722</v>
      </c>
      <c r="S77">
        <v>2514.8000000000002</v>
      </c>
      <c r="T77">
        <v>1.012782493641565</v>
      </c>
      <c r="U77">
        <v>7.9715532933920086E-2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EBA5-BF3B-453E-95F7-D4D854BB031E}">
  <dimension ref="A3:AO64"/>
  <sheetViews>
    <sheetView tabSelected="1" topLeftCell="A31" workbookViewId="0">
      <selection activeCell="A50" sqref="A50"/>
    </sheetView>
  </sheetViews>
  <sheetFormatPr defaultColWidth="11.42578125" defaultRowHeight="15"/>
  <cols>
    <col min="1" max="1" width="12.85546875" customWidth="1"/>
    <col min="3" max="3" width="5.7109375" bestFit="1" customWidth="1"/>
    <col min="4" max="4" width="4.85546875" bestFit="1" customWidth="1"/>
    <col min="5" max="5" width="5.7109375" bestFit="1" customWidth="1"/>
    <col min="6" max="6" width="5.85546875" bestFit="1" customWidth="1"/>
    <col min="7" max="7" width="5.28515625" bestFit="1" customWidth="1"/>
    <col min="10" max="10" width="4.42578125" bestFit="1" customWidth="1"/>
    <col min="11" max="11" width="3.5703125" bestFit="1" customWidth="1"/>
    <col min="12" max="12" width="5.7109375" bestFit="1" customWidth="1"/>
    <col min="13" max="13" width="5.85546875" bestFit="1" customWidth="1"/>
    <col min="14" max="14" width="5.28515625" bestFit="1" customWidth="1"/>
    <col min="18" max="18" width="2.42578125" bestFit="1" customWidth="1"/>
    <col min="19" max="19" width="4" bestFit="1" customWidth="1"/>
    <col min="20" max="20" width="5.85546875" bestFit="1" customWidth="1"/>
    <col min="21" max="21" width="5.28515625" bestFit="1" customWidth="1"/>
    <col min="24" max="24" width="5.7109375" bestFit="1" customWidth="1"/>
    <col min="25" max="25" width="4.85546875" bestFit="1" customWidth="1"/>
    <col min="26" max="26" width="6.5703125" bestFit="1" customWidth="1"/>
    <col min="27" max="27" width="5.85546875" bestFit="1" customWidth="1"/>
    <col min="28" max="28" width="5.28515625" bestFit="1" customWidth="1"/>
    <col min="31" max="31" width="5.7109375" bestFit="1" customWidth="1"/>
    <col min="32" max="32" width="4.85546875" bestFit="1" customWidth="1"/>
    <col min="33" max="33" width="5.7109375" bestFit="1" customWidth="1"/>
    <col min="34" max="34" width="5.85546875" bestFit="1" customWidth="1"/>
    <col min="35" max="35" width="5.28515625" bestFit="1" customWidth="1"/>
    <col min="38" max="38" width="5.7109375" bestFit="1" customWidth="1"/>
    <col min="39" max="39" width="4.85546875" bestFit="1" customWidth="1"/>
    <col min="40" max="40" width="5.7109375" bestFit="1" customWidth="1"/>
    <col min="41" max="41" width="5.85546875" bestFit="1" customWidth="1"/>
  </cols>
  <sheetData>
    <row r="3" spans="1:41">
      <c r="A3" t="s">
        <v>161</v>
      </c>
    </row>
    <row r="4" spans="1:41">
      <c r="A4" s="27">
        <v>45652</v>
      </c>
    </row>
    <row r="5" spans="1:41" ht="24">
      <c r="A5" s="1" t="s">
        <v>162</v>
      </c>
      <c r="C5" s="2">
        <f>+SUM(C7:C18)</f>
        <v>22</v>
      </c>
      <c r="E5" s="3">
        <f>+SUMIF($BL$4:$BL$255,A6,$BO$4:$BO$255)</f>
        <v>0</v>
      </c>
      <c r="F5" s="4" t="s">
        <v>163</v>
      </c>
      <c r="G5" s="5"/>
      <c r="J5" s="2">
        <f>+SUM(J7:J18)</f>
        <v>8</v>
      </c>
      <c r="K5" s="6"/>
      <c r="L5" s="3">
        <f>+SUMIF($BL$4:$BL$255,H6,$BO$4:$BO$255)</f>
        <v>0</v>
      </c>
      <c r="M5" s="4" t="s">
        <v>163</v>
      </c>
      <c r="N5" s="5"/>
      <c r="O5" s="6"/>
      <c r="P5" s="6"/>
      <c r="Q5" s="2">
        <f>+SUM(Q7:Q18)</f>
        <v>0</v>
      </c>
      <c r="R5" s="6"/>
      <c r="S5" s="3">
        <f>+SUMIF($BL$4:$BL$255,O6,$BO$4:$BO$255)</f>
        <v>0</v>
      </c>
      <c r="T5" s="4" t="s">
        <v>163</v>
      </c>
      <c r="U5" s="5"/>
      <c r="V5" s="6"/>
      <c r="W5" s="6"/>
      <c r="X5" s="2">
        <f>+SUM(X7:X18)</f>
        <v>24</v>
      </c>
      <c r="Y5" s="6"/>
      <c r="Z5" s="3">
        <f>+SUMIF($BL$4:$BL$255,V6,$BO$4:$BO$255)</f>
        <v>0</v>
      </c>
      <c r="AA5" s="4" t="s">
        <v>163</v>
      </c>
      <c r="AB5" s="5"/>
      <c r="AC5" s="6"/>
      <c r="AD5" s="6"/>
      <c r="AE5" s="2">
        <f>+SUM(AE7:AE18)</f>
        <v>24</v>
      </c>
      <c r="AF5" s="6"/>
      <c r="AG5" s="3">
        <f>+SUMIF($BL$4:$BL$255,AC6,$BO$4:$BO$255)</f>
        <v>0</v>
      </c>
      <c r="AH5" s="4" t="s">
        <v>163</v>
      </c>
      <c r="AI5" s="5"/>
      <c r="AJ5" s="6"/>
      <c r="AK5" s="6"/>
      <c r="AL5" s="2">
        <f>+SUM(AL7:AL18)</f>
        <v>24</v>
      </c>
      <c r="AM5" s="6"/>
      <c r="AN5" s="3">
        <f>+SUMIF($BL$4:$BL$255,AJ6,$BO$4:$BO$255)</f>
        <v>0</v>
      </c>
      <c r="AO5" s="4" t="s">
        <v>163</v>
      </c>
    </row>
    <row r="6" spans="1:41" ht="20.25">
      <c r="A6" s="7">
        <v>45656</v>
      </c>
      <c r="B6" s="8" t="s">
        <v>164</v>
      </c>
      <c r="C6" s="9" t="s">
        <v>165</v>
      </c>
      <c r="D6" s="9" t="s">
        <v>166</v>
      </c>
      <c r="E6" s="9" t="s">
        <v>167</v>
      </c>
      <c r="F6" s="10" t="s">
        <v>168</v>
      </c>
      <c r="G6" s="11" t="s">
        <v>0</v>
      </c>
      <c r="H6" s="12">
        <f>+A6+1</f>
        <v>45657</v>
      </c>
      <c r="I6" s="8" t="s">
        <v>169</v>
      </c>
      <c r="J6" s="9" t="s">
        <v>165</v>
      </c>
      <c r="K6" s="9" t="s">
        <v>170</v>
      </c>
      <c r="L6" s="9" t="s">
        <v>167</v>
      </c>
      <c r="M6" s="10" t="s">
        <v>168</v>
      </c>
      <c r="N6" s="11" t="s">
        <v>0</v>
      </c>
      <c r="O6" s="12">
        <f>+H6+1</f>
        <v>45658</v>
      </c>
      <c r="P6" s="8" t="s">
        <v>171</v>
      </c>
      <c r="Q6" s="9" t="s">
        <v>165</v>
      </c>
      <c r="R6" s="9" t="s">
        <v>170</v>
      </c>
      <c r="S6" s="9" t="s">
        <v>167</v>
      </c>
      <c r="T6" s="10" t="s">
        <v>168</v>
      </c>
      <c r="U6" s="11" t="s">
        <v>0</v>
      </c>
      <c r="V6" s="12">
        <f>+O6+1</f>
        <v>45659</v>
      </c>
      <c r="W6" s="8" t="s">
        <v>172</v>
      </c>
      <c r="X6" s="9" t="s">
        <v>165</v>
      </c>
      <c r="Y6" s="9" t="s">
        <v>170</v>
      </c>
      <c r="Z6" s="9" t="s">
        <v>167</v>
      </c>
      <c r="AA6" s="10" t="s">
        <v>168</v>
      </c>
      <c r="AB6" s="11" t="s">
        <v>0</v>
      </c>
      <c r="AC6" s="12">
        <f>+V6+1</f>
        <v>45660</v>
      </c>
      <c r="AD6" s="8" t="s">
        <v>173</v>
      </c>
      <c r="AE6" s="9" t="s">
        <v>165</v>
      </c>
      <c r="AF6" s="9" t="s">
        <v>170</v>
      </c>
      <c r="AG6" s="9" t="s">
        <v>167</v>
      </c>
      <c r="AH6" s="10" t="s">
        <v>168</v>
      </c>
      <c r="AI6" s="11" t="s">
        <v>0</v>
      </c>
      <c r="AJ6" s="12">
        <f>+AC6+1</f>
        <v>45661</v>
      </c>
      <c r="AK6" s="8" t="s">
        <v>174</v>
      </c>
      <c r="AL6" s="9" t="s">
        <v>165</v>
      </c>
      <c r="AM6" s="9" t="s">
        <v>170</v>
      </c>
      <c r="AN6" s="9" t="s">
        <v>167</v>
      </c>
      <c r="AO6" s="10" t="s">
        <v>168</v>
      </c>
    </row>
    <row r="7" spans="1:41" ht="36">
      <c r="A7" s="13" t="s">
        <v>145</v>
      </c>
      <c r="B7" s="14" t="str">
        <f>IFERROR(+VLOOKUP(A7,[1]!D01__SD_STO_ART[[COD_ART]:[COD_GRU]],2,0),"")</f>
        <v>Panecillo 100% Integral</v>
      </c>
      <c r="C7" s="15">
        <v>16</v>
      </c>
      <c r="D7" s="16">
        <f>IFERROR(+VLOOKUP(A7,[1]!_C108__Cobertura_Central[[COD_ART]:[Cj/H]],4,0)*C7,"")</f>
        <v>1899.13392</v>
      </c>
      <c r="E7" s="17" t="str">
        <f>IFERROR(+VLOOKUP(A7,[1]!Plan[[Cod_ART]:[Cajas]],7,0),"")</f>
        <v/>
      </c>
      <c r="F7" s="18" t="str">
        <f>IFERROR(+VLOOKUP(A7,[1]!D01__SD_STO_ART[[COD_ART]:[COD_GRU]],3,0),"")</f>
        <v>VIME</v>
      </c>
      <c r="G7" s="19">
        <f>IF(A7="","",+$C$4)</f>
        <v>0</v>
      </c>
      <c r="H7" s="13" t="s">
        <v>64</v>
      </c>
      <c r="I7" s="14" t="str">
        <f>IFERROR(+VLOOKUP(H7,[1]!D01__SD_STO_ART[[COD_ART]:[COD_GRU]],2,0),"")</f>
        <v>Panecito Integral 100% Ecológico Easy</v>
      </c>
      <c r="J7" s="15">
        <v>3</v>
      </c>
      <c r="K7" s="16">
        <f>IFERROR(+VLOOKUP(H7,[1]!_C108__Cobertura_Central[[COD_ART]:[Cj/H]],4,0)*J7,"")</f>
        <v>410.40116999999998</v>
      </c>
      <c r="L7" s="17" t="str">
        <f>IFERROR(+VLOOKUP(H7,[1]!Plan[[Cod_ART]:[Cajas]],7,0),"")</f>
        <v/>
      </c>
      <c r="M7" s="18" t="str">
        <f>IFERROR(+VLOOKUP(H7,[1]!D01__SD_STO_ART[[COD_ART]:[COD_GRU]],3,0),"")</f>
        <v xml:space="preserve">MEC </v>
      </c>
      <c r="N7" s="19">
        <f>IF(H7="","",+$J$4)</f>
        <v>0</v>
      </c>
      <c r="O7" s="13"/>
      <c r="P7" s="14" t="str">
        <f>IFERROR(+VLOOKUP(O7,[1]!D01__SD_STO_ART[[COD_ART]:[COD_GRU]],2,0),"")</f>
        <v/>
      </c>
      <c r="Q7" s="15"/>
      <c r="R7" s="16" t="str">
        <f>IFERROR(+VLOOKUP(O7,[1]!_C108__Cobertura_Central[[COD_ART]:[Cj/H]],4,0)*Q7,"")</f>
        <v/>
      </c>
      <c r="S7" s="17" t="str">
        <f>IFERROR(+VLOOKUP(O7,[1]!Plan[[Cod_ART]:[Cajas]],7,0),"")</f>
        <v/>
      </c>
      <c r="T7" s="18" t="str">
        <f>IFERROR(+VLOOKUP(O7,[1]!D01__SD_STO_ART[[COD_ART]:[COD_GRU]],3,0),"")</f>
        <v/>
      </c>
      <c r="U7" s="19" t="str">
        <f>IF(O7="","",+$Q$4)</f>
        <v/>
      </c>
      <c r="V7" s="13" t="s">
        <v>47</v>
      </c>
      <c r="W7" s="14" t="str">
        <f>IFERROR(+VLOOKUP(V7,[1]!D01__SD_STO_ART[[COD_ART]:[COD_GRU]],2,0),"")</f>
        <v>Bollo</v>
      </c>
      <c r="X7" s="15">
        <v>3</v>
      </c>
      <c r="Y7" s="16">
        <f>IFERROR(+VLOOKUP(V7,[1]!_C108__Cobertura_Central[[COD_ART]:[Cj/H]],4,0)*X7,"")</f>
        <v>616.75125000000003</v>
      </c>
      <c r="Z7" s="17" t="str">
        <f>IFERROR(+VLOOKUP(V7,[1]!Plan[[Cod_ART]:[Cajas]],7,0),"")</f>
        <v/>
      </c>
      <c r="AA7" s="18" t="str">
        <f>IFERROR(+VLOOKUP(V7,[1]!D01__SD_STO_ART[[COD_ART]:[COD_GRU]],3,0),"")</f>
        <v xml:space="preserve">MEC </v>
      </c>
      <c r="AB7" s="19">
        <f t="shared" ref="AB7:AB14" si="0">IF(V7="","",+$X$4)</f>
        <v>0</v>
      </c>
      <c r="AC7" s="13" t="s">
        <v>112</v>
      </c>
      <c r="AD7" s="14" t="str">
        <f>IFERROR(+VLOOKUP(AC7,[1]!D01__SD_STO_ART[[COD_ART]:[COD_GRU]],2,0),"")</f>
        <v>Bollo Easy</v>
      </c>
      <c r="AE7" s="15">
        <v>1</v>
      </c>
      <c r="AF7" s="16">
        <f>IFERROR(+VLOOKUP(AC7,[1]!_C108__Cobertura_Central[[COD_ART]:[Cj/H]],4,0)*AE7,"")</f>
        <v>149.60847000000001</v>
      </c>
      <c r="AG7" s="17" t="str">
        <f>IFERROR(+VLOOKUP(AC7,[1]!Plan[[Cod_ART]:[Cajas]],7,0),"")</f>
        <v/>
      </c>
      <c r="AH7" s="18" t="str">
        <f>IFERROR(+VLOOKUP(AC7,[1]!D01__SD_STO_ART[[COD_ART]:[COD_GRU]],3,0),"")</f>
        <v xml:space="preserve">MEC </v>
      </c>
      <c r="AI7" s="19">
        <f>IF(AC7="","",+$AE$4)</f>
        <v>0</v>
      </c>
      <c r="AJ7" s="13"/>
      <c r="AK7" s="14" t="str">
        <f>IFERROR(+VLOOKUP(AJ7,[1]!D01__SD_STO_ART[[COD_ART]:[COD_GRU]],2,0),"")</f>
        <v/>
      </c>
      <c r="AL7" s="15"/>
      <c r="AM7" s="16" t="str">
        <f>IFERROR(+VLOOKUP(AJ7,[1]!_C108__Cobertura_Central[[COD_ART]:[Cj/H]],4,0)*AL7,"")</f>
        <v/>
      </c>
      <c r="AN7" s="17" t="str">
        <f>IFERROR(+VLOOKUP(AJ7,[1]!Plan[[Cod_ART]:[Cajas]],7,0),"")</f>
        <v/>
      </c>
      <c r="AO7" s="18" t="str">
        <f>IFERROR(+VLOOKUP(AJ7,[1]!D01__SD_STO_ART[[COD_ART]:[COD_GRU]],3,0),"")</f>
        <v/>
      </c>
    </row>
    <row r="8" spans="1:41" ht="24">
      <c r="A8" s="13"/>
      <c r="B8" s="14" t="str">
        <f>IFERROR(+VLOOKUP(A8,[1]!D01__SD_STO_ART[[COD_ART]:[COD_GRU]],2,0),"")</f>
        <v/>
      </c>
      <c r="C8" s="15"/>
      <c r="D8" s="16" t="str">
        <f>IFERROR(+VLOOKUP(A8,[1]!_C108__Cobertura_Central[[COD_ART]:[Cj/H]],4,0)*C8,"")</f>
        <v/>
      </c>
      <c r="E8" s="17" t="str">
        <f>IFERROR(+VLOOKUP(A8,[1]!Plan[[Cod_ART]:[Cajas]],7,0),"")</f>
        <v/>
      </c>
      <c r="F8" s="18" t="str">
        <f>IFERROR(+VLOOKUP(A8,[1]!D01__SD_STO_ART[[COD_ART]:[COD_GRU]],3,0),"")</f>
        <v/>
      </c>
      <c r="G8" s="19" t="str">
        <f>IF(A8="","",+$C$4)</f>
        <v/>
      </c>
      <c r="H8" s="13"/>
      <c r="I8" s="14" t="str">
        <f>IFERROR(+VLOOKUP(H8,[1]!D01__SD_STO_ART[[COD_ART]:[COD_GRU]],2,0),"")</f>
        <v/>
      </c>
      <c r="J8" s="15"/>
      <c r="K8" s="16" t="str">
        <f>IFERROR(+VLOOKUP(H8,[1]!_C108__Cobertura_Central[[COD_ART]:[Cj/H]],4,0)*J8,"")</f>
        <v/>
      </c>
      <c r="L8" s="17" t="str">
        <f>IFERROR(+VLOOKUP(H8,[1]!Plan[[Cod_ART]:[Cajas]],7,0),"")</f>
        <v/>
      </c>
      <c r="M8" s="18" t="str">
        <f>IFERROR(+VLOOKUP(H8,[1]!D01__SD_STO_ART[[COD_ART]:[COD_GRU]],3,0),"")</f>
        <v/>
      </c>
      <c r="N8" s="19" t="str">
        <f>IF(H8="","",+$J$4)</f>
        <v/>
      </c>
      <c r="O8" s="13"/>
      <c r="P8" s="14" t="str">
        <f>IFERROR(+VLOOKUP(O8,[1]!D01__SD_STO_ART[[COD_ART]:[COD_GRU]],2,0),"")</f>
        <v/>
      </c>
      <c r="Q8" s="15"/>
      <c r="R8" s="16" t="str">
        <f>IFERROR(+VLOOKUP(O8,[1]!_C108__Cobertura_Central[[COD_ART]:[Cj/H]],4,0)*Q8,"")</f>
        <v/>
      </c>
      <c r="S8" s="17" t="str">
        <f>IFERROR(+VLOOKUP(O8,[1]!Plan[[Cod_ART]:[Cajas]],7,0),"")</f>
        <v/>
      </c>
      <c r="T8" s="18" t="str">
        <f>IFERROR(+VLOOKUP(O8,[1]!D01__SD_STO_ART[[COD_ART]:[COD_GRU]],3,0),"")</f>
        <v/>
      </c>
      <c r="U8" s="19" t="str">
        <f t="shared" ref="U8:U16" si="1">IF(O8="","",+$Q$4)</f>
        <v/>
      </c>
      <c r="V8" s="13" t="s">
        <v>36</v>
      </c>
      <c r="W8" s="14" t="str">
        <f>IFERROR(+VLOOKUP(V8,[1]!D01__SD_STO_ART[[COD_ART]:[COD_GRU]],2,0),"")</f>
        <v>Pepito</v>
      </c>
      <c r="X8" s="15">
        <v>2.25</v>
      </c>
      <c r="Y8" s="16">
        <f>IFERROR(+VLOOKUP(V8,[1]!_C108__Cobertura_Central[[COD_ART]:[Cj/H]],4,0)*X8,"")</f>
        <v>360.64829249999997</v>
      </c>
      <c r="Z8" s="17" t="str">
        <f>IFERROR(+VLOOKUP(V8,[1]!Plan[[Cod_ART]:[Cajas]],7,0),"")</f>
        <v/>
      </c>
      <c r="AA8" s="18" t="str">
        <f>IFERROR(+VLOOKUP(V8,[1]!D01__SD_STO_ART[[COD_ART]:[COD_GRU]],3,0),"")</f>
        <v xml:space="preserve">MEC </v>
      </c>
      <c r="AB8" s="19">
        <f t="shared" si="0"/>
        <v>0</v>
      </c>
      <c r="AC8" s="13" t="s">
        <v>116</v>
      </c>
      <c r="AD8" s="14" t="str">
        <f>IFERROR(+VLOOKUP(AC8,[1]!D01__SD_STO_ART[[COD_ART]:[COD_GRU]],2,0),"")</f>
        <v>Pan Bocadillo Easy</v>
      </c>
      <c r="AE8" s="15">
        <v>2</v>
      </c>
      <c r="AF8" s="16">
        <f>IFERROR(+VLOOKUP(AC8,[1]!_C108__Cobertura_Central[[COD_ART]:[Cj/H]],4,0)*AE8,"")</f>
        <v>339.99286000000001</v>
      </c>
      <c r="AG8" s="17" t="str">
        <f>IFERROR(+VLOOKUP(AC8,[1]!Plan[[Cod_ART]:[Cajas]],7,0),"")</f>
        <v/>
      </c>
      <c r="AH8" s="18" t="str">
        <f>IFERROR(+VLOOKUP(AC8,[1]!D01__SD_STO_ART[[COD_ART]:[COD_GRU]],3,0),"")</f>
        <v xml:space="preserve">MEC </v>
      </c>
      <c r="AI8" s="19">
        <f>IF(AC8="","",+$AE$4)</f>
        <v>0</v>
      </c>
      <c r="AJ8" s="13"/>
      <c r="AK8" s="14" t="str">
        <f>IFERROR(+VLOOKUP(AJ8,[1]!D01__SD_STO_ART[[COD_ART]:[COD_GRU]],2,0),"")</f>
        <v/>
      </c>
      <c r="AL8" s="15"/>
      <c r="AM8" s="16" t="str">
        <f>IFERROR(+VLOOKUP(AJ8,[1]!_C108__Cobertura_Central[[COD_ART]:[Cj/H]],4,0)*AL8,"")</f>
        <v/>
      </c>
      <c r="AN8" s="17" t="str">
        <f>IFERROR(+VLOOKUP(AJ8,[1]!Plan[[Cod_ART]:[Cajas]],7,0),"")</f>
        <v/>
      </c>
      <c r="AO8" s="18" t="str">
        <f>IFERROR(+VLOOKUP(AJ8,[1]!D01__SD_STO_ART[[COD_ART]:[COD_GRU]],3,0),"")</f>
        <v/>
      </c>
    </row>
    <row r="9" spans="1:41">
      <c r="A9" s="13"/>
      <c r="B9" s="14" t="str">
        <f>IFERROR(+VLOOKUP(A9,[1]!D01__SD_STO_ART[[COD_ART]:[COD_GRU]],2,0),"")</f>
        <v/>
      </c>
      <c r="C9" s="15"/>
      <c r="D9" s="16" t="str">
        <f>IFERROR(+VLOOKUP(A9,[1]!_C108__Cobertura_Central[[COD_ART]:[Cj/H]],4,0)*C9,"")</f>
        <v/>
      </c>
      <c r="E9" s="17" t="str">
        <f>IFERROR(+VLOOKUP(A9,[1]!Plan[[Cod_ART]:[Cajas]],7,0),"")</f>
        <v/>
      </c>
      <c r="F9" s="18" t="str">
        <f>IFERROR(+VLOOKUP(A9,[1]!D01__SD_STO_ART[[COD_ART]:[COD_GRU]],3,0),"")</f>
        <v/>
      </c>
      <c r="G9" s="19" t="str">
        <f>IF(A9="","",+$C$4)</f>
        <v/>
      </c>
      <c r="H9" s="13" t="s">
        <v>102</v>
      </c>
      <c r="I9" s="14" t="str">
        <f>IFERROR(+VLOOKUP(H9,[1]!D01__SD_STO_ART[[COD_ART]:[COD_GRU]],2,0),"")</f>
        <v>Panecito Easy</v>
      </c>
      <c r="J9" s="15">
        <v>5</v>
      </c>
      <c r="K9" s="16">
        <f>IFERROR(+VLOOKUP(H9,[1]!_C108__Cobertura_Central[[COD_ART]:[Cj/H]],4,0)*J9,"")</f>
        <v>791.59660000000008</v>
      </c>
      <c r="L9" s="17" t="str">
        <f>IFERROR(+VLOOKUP(H9,[1]!Plan[[Cod_ART]:[Cajas]],7,0),"")</f>
        <v/>
      </c>
      <c r="M9" s="18" t="str">
        <f>IFERROR(+VLOOKUP(H9,[1]!D01__SD_STO_ART[[COD_ART]:[COD_GRU]],3,0),"")</f>
        <v xml:space="preserve">MEC </v>
      </c>
      <c r="N9" s="19">
        <f>IF(H9="","",+$J$4)</f>
        <v>0</v>
      </c>
      <c r="O9" s="13"/>
      <c r="P9" s="14" t="str">
        <f>IFERROR(+VLOOKUP(O9,[1]!D01__SD_STO_ART[[COD_ART]:[COD_GRU]],2,0),"")</f>
        <v/>
      </c>
      <c r="Q9" s="15"/>
      <c r="R9" s="16" t="str">
        <f>IFERROR(+VLOOKUP(O9,[1]!_C108__Cobertura_Central[[COD_ART]:[Cj/H]],4,0)*Q9,"")</f>
        <v/>
      </c>
      <c r="S9" s="17" t="str">
        <f>IFERROR(+VLOOKUP(O9,[1]!Plan[[Cod_ART]:[Cajas]],7,0),"")</f>
        <v/>
      </c>
      <c r="T9" s="18" t="str">
        <f>IFERROR(+VLOOKUP(O9,[1]!D01__SD_STO_ART[[COD_ART]:[COD_GRU]],3,0),"")</f>
        <v/>
      </c>
      <c r="U9" s="19" t="str">
        <f t="shared" si="1"/>
        <v/>
      </c>
      <c r="V9" s="13" t="s">
        <v>35</v>
      </c>
      <c r="W9" s="14" t="str">
        <f>IFERROR(+VLOOKUP(V9,[1]!D01__SD_STO_ART[[COD_ART]:[COD_GRU]],2,0),"")</f>
        <v>Pepito</v>
      </c>
      <c r="X9" s="15">
        <v>1.75</v>
      </c>
      <c r="Y9" s="16">
        <f>IFERROR(+VLOOKUP(V9,[1]!_C108__Cobertura_Central[[COD_ART]:[Cj/H]],4,0)*X9,"")</f>
        <v>280.32863250000003</v>
      </c>
      <c r="Z9" s="17" t="str">
        <f>IFERROR(+VLOOKUP(V9,[1]!Plan[[Cod_ART]:[Cajas]],7,0),"")</f>
        <v/>
      </c>
      <c r="AA9" s="18" t="str">
        <f>IFERROR(+VLOOKUP(V9,[1]!D01__SD_STO_ART[[COD_ART]:[COD_GRU]],3,0),"")</f>
        <v xml:space="preserve">MEC </v>
      </c>
      <c r="AB9" s="19">
        <f t="shared" si="0"/>
        <v>0</v>
      </c>
      <c r="AC9" s="13"/>
      <c r="AD9" s="14" t="str">
        <f>IFERROR(+VLOOKUP(AC9,[1]!D01__SD_STO_ART[[COD_ART]:[COD_GRU]],2,0),"")</f>
        <v/>
      </c>
      <c r="AE9" s="15"/>
      <c r="AF9" s="16" t="str">
        <f>IFERROR(+VLOOKUP(AC9,[1]!_C108__Cobertura_Central[[COD_ART]:[Cj/H]],4,0)*AE9,"")</f>
        <v/>
      </c>
      <c r="AG9" s="17" t="str">
        <f>IFERROR(+VLOOKUP(AC9,[1]!Plan[[Cod_ART]:[Cajas]],7,0),"")</f>
        <v/>
      </c>
      <c r="AH9" s="18" t="str">
        <f>IFERROR(+VLOOKUP(AC9,[1]!D01__SD_STO_ART[[COD_ART]:[COD_GRU]],3,0),"")</f>
        <v/>
      </c>
      <c r="AI9" s="19" t="str">
        <f t="shared" ref="AI9:AI15" si="2">IF(AC9="","",+$AE$4)</f>
        <v/>
      </c>
      <c r="AJ9" s="13"/>
      <c r="AK9" s="14" t="str">
        <f>IFERROR(+VLOOKUP(AJ9,[1]!D01__SD_STO_ART[[COD_ART]:[COD_GRU]],2,0),"")</f>
        <v/>
      </c>
      <c r="AL9" s="15"/>
      <c r="AM9" s="16" t="str">
        <f>IFERROR(+VLOOKUP(AJ9,[1]!_C108__Cobertura_Central[[COD_ART]:[Cj/H]],4,0)*AL9,"")</f>
        <v/>
      </c>
      <c r="AN9" s="17" t="str">
        <f>IFERROR(+VLOOKUP(AJ9,[1]!Plan[[Cod_ART]:[Cajas]],7,0),"")</f>
        <v/>
      </c>
      <c r="AO9" s="18" t="str">
        <f>IFERROR(+VLOOKUP(AJ9,[1]!D01__SD_STO_ART[[COD_ART]:[COD_GRU]],3,0),"")</f>
        <v/>
      </c>
    </row>
    <row r="10" spans="1:41" ht="48">
      <c r="A10" s="13" t="s">
        <v>104</v>
      </c>
      <c r="B10" s="14" t="str">
        <f>IFERROR(+VLOOKUP(A10,[1]!D01__SD_STO_ART[[COD_ART]:[COD_GRU]],2,0),"")</f>
        <v>Bollito 100% Integral Easy Pack 8 unidades</v>
      </c>
      <c r="C10" s="15">
        <v>2</v>
      </c>
      <c r="D10" s="16">
        <f>IFERROR(+VLOOKUP(A10,[1]!_C108__Cobertura_Central[[COD_ART]:[Cj/H]],4,0)*C10,"")</f>
        <v>272.00171999999998</v>
      </c>
      <c r="E10" s="17" t="str">
        <f>IFERROR(+VLOOKUP(A10,[1]!Plan[[Cod_ART]:[Cajas]],7,0),"")</f>
        <v/>
      </c>
      <c r="F10" s="18" t="str">
        <f>IFERROR(+VLOOKUP(A10,[1]!D01__SD_STO_ART[[COD_ART]:[COD_GRU]],3,0),"")</f>
        <v>VIME</v>
      </c>
      <c r="G10" s="19">
        <f>IF(A10="","",+$C$4)</f>
        <v>0</v>
      </c>
      <c r="H10" s="13"/>
      <c r="I10" s="14" t="str">
        <f>IFERROR(+VLOOKUP(H10,[1]!D01__SD_STO_ART[[COD_ART]:[COD_GRU]],2,0),"")</f>
        <v/>
      </c>
      <c r="J10" s="15"/>
      <c r="K10" s="16" t="str">
        <f>IFERROR(+VLOOKUP(H10,[1]!_C108__Cobertura_Central[[COD_ART]:[Cj/H]],4,0)*J10,"")</f>
        <v/>
      </c>
      <c r="L10" s="17" t="str">
        <f>IFERROR(+VLOOKUP(H10,[1]!Plan[[Cod_ART]:[Cajas]],7,0),"")</f>
        <v/>
      </c>
      <c r="M10" s="18" t="str">
        <f>IFERROR(+VLOOKUP(H10,[1]!D01__SD_STO_ART[[COD_ART]:[COD_GRU]],3,0),"")</f>
        <v/>
      </c>
      <c r="N10" s="19" t="str">
        <f>IF(H10="","",+$J$4)</f>
        <v/>
      </c>
      <c r="O10" s="13"/>
      <c r="P10" s="14" t="str">
        <f>IFERROR(+VLOOKUP(O10,[1]!D01__SD_STO_ART[[COD_ART]:[COD_GRU]],2,0),"")</f>
        <v/>
      </c>
      <c r="Q10" s="15"/>
      <c r="R10" s="16" t="str">
        <f>IFERROR(+VLOOKUP(O10,[1]!_C108__Cobertura_Central[[COD_ART]:[Cj/H]],4,0)*Q10,"")</f>
        <v/>
      </c>
      <c r="S10" s="17" t="str">
        <f>IFERROR(+VLOOKUP(O10,[1]!Plan[[Cod_ART]:[Cajas]],7,0),"")</f>
        <v/>
      </c>
      <c r="T10" s="18" t="str">
        <f>IFERROR(+VLOOKUP(O10,[1]!D01__SD_STO_ART[[COD_ART]:[COD_GRU]],3,0),"")</f>
        <v/>
      </c>
      <c r="U10" s="19" t="str">
        <f t="shared" si="1"/>
        <v/>
      </c>
      <c r="V10" s="13" t="s">
        <v>44</v>
      </c>
      <c r="W10" s="14" t="str">
        <f>IFERROR(+VLOOKUP(V10,[1]!D01__SD_STO_ART[[COD_ART]:[COD_GRU]],2,0),"")</f>
        <v>Barra Castellana</v>
      </c>
      <c r="X10" s="15">
        <v>0.8</v>
      </c>
      <c r="Y10" s="16">
        <f>IFERROR(+VLOOKUP(V10,[1]!_C108__Cobertura_Central[[COD_ART]:[Cj/H]],4,0)*X10,"")</f>
        <v>96.733248000000003</v>
      </c>
      <c r="Z10" s="17" t="str">
        <f>IFERROR(+VLOOKUP(V10,[1]!Plan[[Cod_ART]:[Cajas]],7,0),"")</f>
        <v/>
      </c>
      <c r="AA10" s="18" t="str">
        <f>IFERROR(+VLOOKUP(V10,[1]!D01__SD_STO_ART[[COD_ART]:[COD_GRU]],3,0),"")</f>
        <v xml:space="preserve">MEC </v>
      </c>
      <c r="AB10" s="19">
        <f t="shared" si="0"/>
        <v>0</v>
      </c>
      <c r="AC10" s="13" t="s">
        <v>49</v>
      </c>
      <c r="AD10" s="14" t="str">
        <f>IFERROR(+VLOOKUP(AC10,[1]!D01__SD_STO_ART[[COD_ART]:[COD_GRU]],2,0),"")</f>
        <v>Viena Mondat 145 gr</v>
      </c>
      <c r="AE10" s="15">
        <v>3</v>
      </c>
      <c r="AF10" s="16">
        <f>IFERROR(+VLOOKUP(AC10,[1]!_C108__Cobertura_Central[[COD_ART]:[Cj/H]],4,0)*AE10,"")</f>
        <v>740.24537999999995</v>
      </c>
      <c r="AG10" s="17" t="str">
        <f>IFERROR(+VLOOKUP(AC10,[1]!Plan[[Cod_ART]:[Cajas]],7,0),"")</f>
        <v/>
      </c>
      <c r="AH10" s="18" t="str">
        <f>IFERROR(+VLOOKUP(AC10,[1]!D01__SD_STO_ART[[COD_ART]:[COD_GRU]],3,0),"")</f>
        <v xml:space="preserve">MEC </v>
      </c>
      <c r="AI10" s="19">
        <f t="shared" si="2"/>
        <v>0</v>
      </c>
      <c r="AJ10" s="13" t="s">
        <v>88</v>
      </c>
      <c r="AK10" s="14" t="str">
        <f>IFERROR(+VLOOKUP(AJ10,[1]!D01__SD_STO_ART[[COD_ART]:[COD_GRU]],2,0),"")</f>
        <v>Mollete</v>
      </c>
      <c r="AL10" s="15">
        <v>4</v>
      </c>
      <c r="AM10" s="16">
        <f>IFERROR(+VLOOKUP(AJ10,[1]!_C108__Cobertura_Central[[COD_ART]:[Cj/H]],4,0)*AL10,"")</f>
        <v>622.64148</v>
      </c>
      <c r="AN10" s="17" t="str">
        <f>IFERROR(+VLOOKUP(AJ10,[1]!Plan[[Cod_ART]:[Cajas]],7,0),"")</f>
        <v/>
      </c>
      <c r="AO10" s="18" t="str">
        <f>IFERROR(+VLOOKUP(AJ10,[1]!D01__SD_STO_ART[[COD_ART]:[COD_GRU]],3,0),"")</f>
        <v xml:space="preserve">MEC </v>
      </c>
    </row>
    <row r="11" spans="1:41" ht="24">
      <c r="A11" s="13" t="s">
        <v>128</v>
      </c>
      <c r="B11" s="14" t="str">
        <f>IFERROR(+VLOOKUP(A11,[1]!D01__SD_STO_ART[[COD_ART]:[COD_GRU]],2,0),"")</f>
        <v>Bollito Easy</v>
      </c>
      <c r="C11" s="15">
        <v>2</v>
      </c>
      <c r="D11" s="16">
        <f>IFERROR(+VLOOKUP(A11,[1]!_C108__Cobertura_Central[[COD_ART]:[Cj/H]],4,0)*C11,"")</f>
        <v>269.71118000000001</v>
      </c>
      <c r="E11" s="17" t="str">
        <f>IFERROR(+VLOOKUP(A11,[1]!Plan[[Cod_ART]:[Cajas]],7,0),"")</f>
        <v/>
      </c>
      <c r="F11" s="18" t="str">
        <f>IFERROR(+VLOOKUP(A11,[1]!D01__SD_STO_ART[[COD_ART]:[COD_GRU]],3,0),"")</f>
        <v>VIME</v>
      </c>
      <c r="G11" s="19">
        <f t="shared" ref="G11:G18" si="3">IF(A11="","",+$C$4)</f>
        <v>0</v>
      </c>
      <c r="H11" s="13"/>
      <c r="I11" s="14" t="str">
        <f>IFERROR(+VLOOKUP(H11,[1]!D01__SD_STO_ART[[COD_ART]:[COD_GRU]],2,0),"")</f>
        <v/>
      </c>
      <c r="J11" s="15"/>
      <c r="K11" s="16" t="str">
        <f>IFERROR(+VLOOKUP(H11,[1]!_C108__Cobertura_Central[[COD_ART]:[Cj/H]],4,0)*J11,"")</f>
        <v/>
      </c>
      <c r="L11" s="17" t="str">
        <f>IFERROR(+VLOOKUP(H11,[1]!Plan[[Cod_ART]:[Cajas]],7,0),"")</f>
        <v/>
      </c>
      <c r="M11" s="18" t="str">
        <f>IFERROR(+VLOOKUP(H11,[1]!D01__SD_STO_ART[[COD_ART]:[COD_GRU]],3,0),"")</f>
        <v/>
      </c>
      <c r="N11" s="19" t="str">
        <f>IF(H11="","",+$J$4)</f>
        <v/>
      </c>
      <c r="O11" s="13"/>
      <c r="P11" s="14" t="str">
        <f>IFERROR(+VLOOKUP(O11,[1]!D01__SD_STO_ART[[COD_ART]:[COD_GRU]],2,0),"")</f>
        <v/>
      </c>
      <c r="Q11" s="15"/>
      <c r="R11" s="16" t="str">
        <f>IFERROR(+VLOOKUP(O11,[1]!_C108__Cobertura_Central[[COD_ART]:[Cj/H]],4,0)*Q11,"")</f>
        <v/>
      </c>
      <c r="S11" s="17" t="str">
        <f>IFERROR(+VLOOKUP(O11,[1]!Plan[[Cod_ART]:[Cajas]],7,0),"")</f>
        <v/>
      </c>
      <c r="T11" s="18" t="str">
        <f>IFERROR(+VLOOKUP(O11,[1]!D01__SD_STO_ART[[COD_ART]:[COD_GRU]],3,0),"")</f>
        <v/>
      </c>
      <c r="U11" s="19" t="str">
        <f t="shared" si="1"/>
        <v/>
      </c>
      <c r="V11" s="13" t="s">
        <v>42</v>
      </c>
      <c r="W11" s="14" t="str">
        <f>IFERROR(+VLOOKUP(V11,[1]!D01__SD_STO_ART[[COD_ART]:[COD_GRU]],2,0),"")</f>
        <v>Barra Castellana</v>
      </c>
      <c r="X11" s="15">
        <v>1.2</v>
      </c>
      <c r="Y11" s="16">
        <f>IFERROR(+VLOOKUP(V11,[1]!_C108__Cobertura_Central[[COD_ART]:[Cj/H]],4,0)*X11,"")</f>
        <v>164.47472400000001</v>
      </c>
      <c r="Z11" s="17" t="str">
        <f>IFERROR(+VLOOKUP(V11,[1]!Plan[[Cod_ART]:[Cajas]],7,0),"")</f>
        <v/>
      </c>
      <c r="AA11" s="18" t="str">
        <f>IFERROR(+VLOOKUP(V11,[1]!D01__SD_STO_ART[[COD_ART]:[COD_GRU]],3,0),"")</f>
        <v xml:space="preserve">MEC </v>
      </c>
      <c r="AB11" s="19">
        <f t="shared" si="0"/>
        <v>0</v>
      </c>
      <c r="AC11" s="13" t="s">
        <v>55</v>
      </c>
      <c r="AD11" s="14" t="str">
        <f>IFERROR(+VLOOKUP(AC11,[1]!D01__SD_STO_ART[[COD_ART]:[COD_GRU]],2,0),"")</f>
        <v>Barra de Viena</v>
      </c>
      <c r="AE11" s="15">
        <v>2</v>
      </c>
      <c r="AF11" s="16">
        <f>IFERROR(+VLOOKUP(AC11,[1]!_C108__Cobertura_Central[[COD_ART]:[Cj/H]],4,0)*AE11,"")</f>
        <v>484.22359999999998</v>
      </c>
      <c r="AG11" s="17" t="str">
        <f>IFERROR(+VLOOKUP(AC11,[1]!Plan[[Cod_ART]:[Cajas]],7,0),"")</f>
        <v/>
      </c>
      <c r="AH11" s="18" t="str">
        <f>IFERROR(+VLOOKUP(AC11,[1]!D01__SD_STO_ART[[COD_ART]:[COD_GRU]],3,0),"")</f>
        <v xml:space="preserve">MEC </v>
      </c>
      <c r="AI11" s="19">
        <f t="shared" si="2"/>
        <v>0</v>
      </c>
      <c r="AJ11" s="13" t="s">
        <v>90</v>
      </c>
      <c r="AK11" s="14" t="str">
        <f>IFERROR(+VLOOKUP(AJ11,[1]!D01__SD_STO_ART[[COD_ART]:[COD_GRU]],2,0),"")</f>
        <v>Payesito Mondat</v>
      </c>
      <c r="AL11" s="15">
        <v>2</v>
      </c>
      <c r="AM11" s="16">
        <f>IFERROR(+VLOOKUP(AJ11,[1]!_C108__Cobertura_Central[[COD_ART]:[Cj/H]],4,0)*AL11,"")</f>
        <v>385.34544</v>
      </c>
      <c r="AN11" s="17" t="str">
        <f>IFERROR(+VLOOKUP(AJ11,[1]!Plan[[Cod_ART]:[Cajas]],7,0),"")</f>
        <v/>
      </c>
      <c r="AO11" s="18" t="str">
        <f>IFERROR(+VLOOKUP(AJ11,[1]!D01__SD_STO_ART[[COD_ART]:[COD_GRU]],3,0),"")</f>
        <v xml:space="preserve">MEC </v>
      </c>
    </row>
    <row r="12" spans="1:41" ht="36">
      <c r="A12" s="13" t="s">
        <v>96</v>
      </c>
      <c r="B12" s="14" t="str">
        <f>IFERROR(+VLOOKUP(A12,[1]!D01__SD_STO_ART[[COD_ART]:[COD_GRU]],2,0),"")</f>
        <v>Mini Panecillo Easy</v>
      </c>
      <c r="C12" s="15">
        <v>2</v>
      </c>
      <c r="D12" s="16">
        <f>IFERROR(+VLOOKUP(A12,[1]!_C108__Cobertura_Central[[COD_ART]:[Cj/H]],4,0)*C12,"")</f>
        <v>269.71118000000001</v>
      </c>
      <c r="E12" s="17" t="str">
        <f>IFERROR(+VLOOKUP(A12,[1]!Plan[[Cod_ART]:[Cajas]],7,0),"")</f>
        <v/>
      </c>
      <c r="F12" s="18" t="str">
        <f>IFERROR(+VLOOKUP(A12,[1]!D01__SD_STO_ART[[COD_ART]:[COD_GRU]],3,0),"")</f>
        <v>VIME</v>
      </c>
      <c r="G12" s="19">
        <f t="shared" si="3"/>
        <v>0</v>
      </c>
      <c r="H12" s="13"/>
      <c r="I12" s="14" t="str">
        <f>IFERROR(+VLOOKUP(H12,[1]!D01__SD_STO_ART[[COD_ART]:[COD_GRU]],2,0),"")</f>
        <v/>
      </c>
      <c r="J12" s="15"/>
      <c r="K12" s="16" t="str">
        <f>IFERROR(+VLOOKUP(H12,[1]!_C108__Cobertura_Central[[COD_ART]:[Cj/H]],4,0)*J12,"")</f>
        <v/>
      </c>
      <c r="L12" s="17" t="str">
        <f>IFERROR(+VLOOKUP(H12,[1]!Plan[[Cod_ART]:[Cajas]],7,0),"")</f>
        <v/>
      </c>
      <c r="M12" s="18" t="str">
        <f>IFERROR(+VLOOKUP(H12,[1]!D01__SD_STO_ART[[COD_ART]:[COD_GRU]],3,0),"")</f>
        <v/>
      </c>
      <c r="N12" s="19" t="str">
        <f t="shared" ref="N12:N18" si="4">IF(H12="","",+$J$4)</f>
        <v/>
      </c>
      <c r="O12" s="13"/>
      <c r="P12" s="14" t="str">
        <f>IFERROR(+VLOOKUP(O12,[1]!D01__SD_STO_ART[[COD_ART]:[COD_GRU]],2,0),"")</f>
        <v/>
      </c>
      <c r="Q12" s="15"/>
      <c r="R12" s="16" t="str">
        <f>IFERROR(+VLOOKUP(O12,[1]!_C108__Cobertura_Central[[COD_ART]:[Cj/H]],4,0)*Q12,"")</f>
        <v/>
      </c>
      <c r="S12" s="17" t="str">
        <f>IFERROR(+VLOOKUP(O12,[1]!Plan[[Cod_ART]:[Cajas]],7,0),"")</f>
        <v/>
      </c>
      <c r="T12" s="18" t="str">
        <f>IFERROR(+VLOOKUP(O12,[1]!D01__SD_STO_ART[[COD_ART]:[COD_GRU]],3,0),"")</f>
        <v/>
      </c>
      <c r="U12" s="19" t="str">
        <f t="shared" si="1"/>
        <v/>
      </c>
      <c r="V12" s="13" t="s">
        <v>122</v>
      </c>
      <c r="W12" s="14" t="str">
        <f>IFERROR(+VLOOKUP(V12,[1]!D01__SD_STO_ART[[COD_ART]:[COD_GRU]],2,0),"")</f>
        <v>Panecito Sin Sal Añadida Easy</v>
      </c>
      <c r="X12" s="15">
        <v>2</v>
      </c>
      <c r="Y12" s="16">
        <f>IFERROR(+VLOOKUP(V12,[1]!_C108__Cobertura_Central[[COD_ART]:[Cj/H]],4,0)*X12,"")</f>
        <v>316.78034000000002</v>
      </c>
      <c r="Z12" s="17" t="str">
        <f>IFERROR(+VLOOKUP(V12,[1]!Plan[[Cod_ART]:[Cajas]],7,0),"")</f>
        <v/>
      </c>
      <c r="AA12" s="18" t="str">
        <f>IFERROR(+VLOOKUP(V12,[1]!D01__SD_STO_ART[[COD_ART]:[COD_GRU]],3,0),"")</f>
        <v xml:space="preserve">MEC </v>
      </c>
      <c r="AB12" s="19">
        <f t="shared" si="0"/>
        <v>0</v>
      </c>
      <c r="AC12" s="13" t="s">
        <v>37</v>
      </c>
      <c r="AD12" s="14" t="str">
        <f>IFERROR(+VLOOKUP(AC12,[1]!D01__SD_STO_ART[[COD_ART]:[COD_GRU]],2,0),"")</f>
        <v>Bocata</v>
      </c>
      <c r="AE12" s="15">
        <v>2</v>
      </c>
      <c r="AF12" s="16">
        <f>IFERROR(+VLOOKUP(AC12,[1]!_C108__Cobertura_Central[[COD_ART]:[Cj/H]],4,0)*AE12,"")</f>
        <v>448.91428000000002</v>
      </c>
      <c r="AG12" s="17" t="str">
        <f>IFERROR(+VLOOKUP(AC12,[1]!Plan[[Cod_ART]:[Cajas]],7,0),"")</f>
        <v/>
      </c>
      <c r="AH12" s="18" t="str">
        <f>IFERROR(+VLOOKUP(AC12,[1]!D01__SD_STO_ART[[COD_ART]:[COD_GRU]],3,0),"")</f>
        <v xml:space="preserve">MEC </v>
      </c>
      <c r="AI12" s="19">
        <f t="shared" si="2"/>
        <v>0</v>
      </c>
      <c r="AJ12" s="13"/>
      <c r="AK12" s="14" t="str">
        <f>IFERROR(+VLOOKUP(AJ12,[1]!D01__SD_STO_ART[[COD_ART]:[COD_GRU]],2,0),"")</f>
        <v/>
      </c>
      <c r="AL12" s="15"/>
      <c r="AM12" s="16" t="str">
        <f>IFERROR(+VLOOKUP(AJ12,[1]!_C108__Cobertura_Central[[COD_ART]:[Cj/H]],4,0)*AL12,"")</f>
        <v/>
      </c>
      <c r="AN12" s="17" t="str">
        <f>IFERROR(+VLOOKUP(AJ12,[1]!Plan[[Cod_ART]:[Cajas]],7,0),"")</f>
        <v/>
      </c>
      <c r="AO12" s="18" t="str">
        <f>IFERROR(+VLOOKUP(AJ12,[1]!D01__SD_STO_ART[[COD_ART]:[COD_GRU]],3,0),"")</f>
        <v/>
      </c>
    </row>
    <row r="13" spans="1:41" ht="36">
      <c r="A13" s="13"/>
      <c r="B13" s="14" t="str">
        <f>IFERROR(+VLOOKUP(A13,[1]!D01__SD_STO_ART[[COD_ART]:[COD_GRU]],2,0),"")</f>
        <v/>
      </c>
      <c r="C13" s="15"/>
      <c r="D13" s="16" t="str">
        <f>IFERROR(+VLOOKUP(A13,[1]!_C108__Cobertura_Central[[COD_ART]:[Cj/H]],4,0)*C13,"")</f>
        <v/>
      </c>
      <c r="E13" s="17" t="str">
        <f>IFERROR(+VLOOKUP(A13,[1]!Plan[[Cod_ART]:[Cajas]],7,0),"")</f>
        <v/>
      </c>
      <c r="F13" s="18" t="str">
        <f>IFERROR(+VLOOKUP(A13,[1]!D01__SD_STO_ART[[COD_ART]:[COD_GRU]],3,0),"")</f>
        <v/>
      </c>
      <c r="G13" s="19" t="str">
        <f t="shared" si="3"/>
        <v/>
      </c>
      <c r="H13" s="13"/>
      <c r="I13" s="14" t="str">
        <f>IFERROR(+VLOOKUP(H13,[1]!D01__SD_STO_ART[[COD_ART]:[COD_GRU]],2,0),"")</f>
        <v/>
      </c>
      <c r="J13" s="15"/>
      <c r="K13" s="16" t="str">
        <f>IFERROR(+VLOOKUP(H13,[1]!_C108__Cobertura_Central[[COD_ART]:[Cj/H]],4,0)*J13,"")</f>
        <v/>
      </c>
      <c r="L13" s="17" t="str">
        <f>IFERROR(+VLOOKUP(H13,[1]!Plan[[Cod_ART]:[Cajas]],7,0),"")</f>
        <v/>
      </c>
      <c r="M13" s="18" t="str">
        <f>IFERROR(+VLOOKUP(H13,[1]!D01__SD_STO_ART[[COD_ART]:[COD_GRU]],3,0),"")</f>
        <v/>
      </c>
      <c r="N13" s="19" t="str">
        <f t="shared" si="4"/>
        <v/>
      </c>
      <c r="O13" s="13"/>
      <c r="P13" s="14" t="str">
        <f>IFERROR(+VLOOKUP(O13,[1]!D01__SD_STO_ART[[COD_ART]:[COD_GRU]],2,0),"")</f>
        <v/>
      </c>
      <c r="Q13" s="15"/>
      <c r="R13" s="16" t="str">
        <f>IFERROR(+VLOOKUP(O13,[1]!_C108__Cobertura_Central[[COD_ART]:[Cj/H]],4,0)*Q13,"")</f>
        <v/>
      </c>
      <c r="S13" s="17" t="str">
        <f>IFERROR(+VLOOKUP(O13,[1]!Plan[[Cod_ART]:[Cajas]],7,0),"")</f>
        <v/>
      </c>
      <c r="T13" s="18" t="str">
        <f>IFERROR(+VLOOKUP(O13,[1]!D01__SD_STO_ART[[COD_ART]:[COD_GRU]],3,0),"")</f>
        <v/>
      </c>
      <c r="U13" s="19" t="str">
        <f t="shared" si="1"/>
        <v/>
      </c>
      <c r="V13" s="13" t="s">
        <v>106</v>
      </c>
      <c r="W13" s="14" t="str">
        <f>IFERROR(+VLOOKUP(V13,[1]!D01__SD_STO_ART[[COD_ART]:[COD_GRU]],2,0),"")</f>
        <v>Pepito Sin Sal Añadida Easy</v>
      </c>
      <c r="X13" s="15">
        <v>2</v>
      </c>
      <c r="Y13" s="16">
        <f>IFERROR(+VLOOKUP(V13,[1]!_C108__Cobertura_Central[[COD_ART]:[Cj/H]],4,0)*X13,"")</f>
        <v>332.45256000000001</v>
      </c>
      <c r="Z13" s="17" t="str">
        <f>IFERROR(+VLOOKUP(V13,[1]!Plan[[Cod_ART]:[Cajas]],7,0),"")</f>
        <v/>
      </c>
      <c r="AA13" s="18" t="str">
        <f>IFERROR(+VLOOKUP(V13,[1]!D01__SD_STO_ART[[COD_ART]:[COD_GRU]],3,0),"")</f>
        <v xml:space="preserve">MEC </v>
      </c>
      <c r="AB13" s="19">
        <f t="shared" si="0"/>
        <v>0</v>
      </c>
      <c r="AC13" s="13" t="s">
        <v>68</v>
      </c>
      <c r="AD13" s="14" t="str">
        <f>IFERROR(+VLOOKUP(AC13,[1]!D01__SD_STO_ART[[COD_ART]:[COD_GRU]],2,0),"")</f>
        <v>Viena con Salvado Pequeña</v>
      </c>
      <c r="AE13" s="15">
        <v>2</v>
      </c>
      <c r="AF13" s="16">
        <f>IFERROR(+VLOOKUP(AC13,[1]!_C108__Cobertura_Central[[COD_ART]:[Cj/H]],4,0)*AE13,"")</f>
        <v>411.48579999999998</v>
      </c>
      <c r="AG13" s="17" t="str">
        <f>IFERROR(+VLOOKUP(AC13,[1]!Plan[[Cod_ART]:[Cajas]],7,0),"")</f>
        <v/>
      </c>
      <c r="AH13" s="18" t="str">
        <f>IFERROR(+VLOOKUP(AC13,[1]!D01__SD_STO_ART[[COD_ART]:[COD_GRU]],3,0),"")</f>
        <v xml:space="preserve">MEC </v>
      </c>
      <c r="AI13" s="19">
        <f t="shared" si="2"/>
        <v>0</v>
      </c>
      <c r="AJ13" s="13"/>
      <c r="AK13" s="14" t="str">
        <f>IFERROR(+VLOOKUP(AJ13,[1]!D01__SD_STO_ART[[COD_ART]:[COD_GRU]],2,0),"")</f>
        <v/>
      </c>
      <c r="AL13" s="15"/>
      <c r="AM13" s="16" t="str">
        <f>IFERROR(+VLOOKUP(AJ13,[1]!_C108__Cobertura_Central[[COD_ART]:[Cj/H]],4,0)*AL13,"")</f>
        <v/>
      </c>
      <c r="AN13" s="17" t="str">
        <f>IFERROR(+VLOOKUP(AJ13,[1]!Plan[[Cod_ART]:[Cajas]],7,0),"")</f>
        <v/>
      </c>
      <c r="AO13" s="18" t="str">
        <f>IFERROR(+VLOOKUP(AJ13,[1]!D01__SD_STO_ART[[COD_ART]:[COD_GRU]],3,0),"")</f>
        <v/>
      </c>
    </row>
    <row r="14" spans="1:41" ht="36">
      <c r="A14" s="13"/>
      <c r="B14" s="14" t="str">
        <f>IFERROR(+VLOOKUP(A14,[1]!D01__SD_STO_ART[[COD_ART]:[COD_GRU]],2,0),"")</f>
        <v/>
      </c>
      <c r="C14" s="15"/>
      <c r="D14" s="16" t="str">
        <f>IFERROR(+VLOOKUP(A14,[1]!_C108__Cobertura_Central[[COD_ART]:[Cj/H]],4,0)*C14,"")</f>
        <v/>
      </c>
      <c r="E14" s="17" t="str">
        <f>IFERROR(+VLOOKUP(A14,[1]!Plan[[Cod_ART]:[Cajas]],7,0),"")</f>
        <v/>
      </c>
      <c r="F14" s="18" t="str">
        <f>IFERROR(+VLOOKUP(A14,[1]!D01__SD_STO_ART[[COD_ART]:[COD_GRU]],3,0),"")</f>
        <v/>
      </c>
      <c r="G14" s="19" t="str">
        <f t="shared" si="3"/>
        <v/>
      </c>
      <c r="H14" s="13"/>
      <c r="I14" s="14" t="str">
        <f>IFERROR(+VLOOKUP(H14,[1]!D01__SD_STO_ART[[COD_ART]:[COD_GRU]],2,0),"")</f>
        <v/>
      </c>
      <c r="J14" s="15"/>
      <c r="K14" s="16" t="str">
        <f>IFERROR(+VLOOKUP(H14,[1]!_C108__Cobertura_Central[[COD_ART]:[Cj/H]],4,0)*J14,"")</f>
        <v/>
      </c>
      <c r="L14" s="17" t="str">
        <f>IFERROR(+VLOOKUP(H14,[1]!Plan[[Cod_ART]:[Cajas]],7,0),"")</f>
        <v/>
      </c>
      <c r="M14" s="18" t="str">
        <f>IFERROR(+VLOOKUP(H14,[1]!D01__SD_STO_ART[[COD_ART]:[COD_GRU]],3,0),"")</f>
        <v/>
      </c>
      <c r="N14" s="19" t="str">
        <f t="shared" si="4"/>
        <v/>
      </c>
      <c r="O14" s="13"/>
      <c r="P14" s="14" t="str">
        <f>IFERROR(+VLOOKUP(O14,[1]!D01__SD_STO_ART[[COD_ART]:[COD_GRU]],2,0),"")</f>
        <v/>
      </c>
      <c r="Q14" s="15"/>
      <c r="R14" s="16" t="str">
        <f>IFERROR(+VLOOKUP(O14,[1]!_C108__Cobertura_Central[[COD_ART]:[Cj/H]],4,0)*Q14,"")</f>
        <v/>
      </c>
      <c r="S14" s="17" t="str">
        <f>IFERROR(+VLOOKUP(O14,[1]!Plan[[Cod_ART]:[Cajas]],7,0),"")</f>
        <v/>
      </c>
      <c r="T14" s="18" t="str">
        <f>IFERROR(+VLOOKUP(O14,[1]!D01__SD_STO_ART[[COD_ART]:[COD_GRU]],3,0),"")</f>
        <v/>
      </c>
      <c r="U14" s="19" t="str">
        <f t="shared" si="1"/>
        <v/>
      </c>
      <c r="V14" s="13" t="s">
        <v>110</v>
      </c>
      <c r="W14" s="14" t="str">
        <f>IFERROR(+VLOOKUP(V14,[1]!D01__SD_STO_ART[[COD_ART]:[COD_GRU]],2,0),"")</f>
        <v>Pepito con Salvado Sin Sal Añadida Easy</v>
      </c>
      <c r="X14" s="15">
        <v>2</v>
      </c>
      <c r="Y14" s="16">
        <f>IFERROR(+VLOOKUP(V14,[1]!_C108__Cobertura_Central[[COD_ART]:[Cj/H]],4,0)*X14,"")</f>
        <v>332.42077999999998</v>
      </c>
      <c r="Z14" s="17" t="str">
        <f>IFERROR(+VLOOKUP(V14,[1]!Plan[[Cod_ART]:[Cajas]],7,0),"")</f>
        <v/>
      </c>
      <c r="AA14" s="18" t="str">
        <f>IFERROR(+VLOOKUP(V14,[1]!D01__SD_STO_ART[[COD_ART]:[COD_GRU]],3,0),"")</f>
        <v xml:space="preserve">MEC </v>
      </c>
      <c r="AB14" s="19">
        <f t="shared" si="0"/>
        <v>0</v>
      </c>
      <c r="AC14" s="13" t="s">
        <v>108</v>
      </c>
      <c r="AD14" s="14" t="str">
        <f>IFERROR(+VLOOKUP(AC14,[1]!D01__SD_STO_ART[[COD_ART]:[COD_GRU]],2,0),"")</f>
        <v>Pepito con Salvado Easy</v>
      </c>
      <c r="AE14" s="15">
        <v>2</v>
      </c>
      <c r="AF14" s="16">
        <f>IFERROR(+VLOOKUP(AC14,[1]!_C108__Cobertura_Central[[COD_ART]:[Cj/H]],4,0)*AE14,"")</f>
        <v>332.43155999999999</v>
      </c>
      <c r="AG14" s="17" t="str">
        <f>IFERROR(+VLOOKUP(AC14,[1]!Plan[[Cod_ART]:[Cajas]],7,0),"")</f>
        <v/>
      </c>
      <c r="AH14" s="18" t="str">
        <f>IFERROR(+VLOOKUP(AC14,[1]!D01__SD_STO_ART[[COD_ART]:[COD_GRU]],3,0),"")</f>
        <v xml:space="preserve">MEC </v>
      </c>
      <c r="AI14" s="19">
        <f t="shared" si="2"/>
        <v>0</v>
      </c>
      <c r="AJ14" s="13"/>
      <c r="AK14" s="14" t="str">
        <f>IFERROR(+VLOOKUP(AJ14,[1]!D01__SD_STO_ART[[COD_ART]:[COD_GRU]],2,0),"")</f>
        <v/>
      </c>
      <c r="AL14" s="15"/>
      <c r="AM14" s="16" t="str">
        <f>IFERROR(+VLOOKUP(AJ14,[1]!_C108__Cobertura_Central[[COD_ART]:[Cj/H]],4,0)*AL14,"")</f>
        <v/>
      </c>
      <c r="AN14" s="17" t="str">
        <f>IFERROR(+VLOOKUP(AJ14,[1]!Plan[[Cod_ART]:[Cajas]],7,0),"")</f>
        <v/>
      </c>
      <c r="AO14" s="18" t="str">
        <f>IFERROR(+VLOOKUP(AJ14,[1]!D01__SD_STO_ART[[COD_ART]:[COD_GRU]],3,0),"")</f>
        <v/>
      </c>
    </row>
    <row r="15" spans="1:41" ht="24">
      <c r="A15" s="13"/>
      <c r="B15" s="14" t="str">
        <f>IFERROR(+VLOOKUP(A15,[1]!D01__SD_STO_ART[[COD_ART]:[COD_GRU]],2,0),"")</f>
        <v/>
      </c>
      <c r="C15" s="15"/>
      <c r="D15" s="16" t="str">
        <f>IFERROR(+VLOOKUP(A15,[1]!_C108__Cobertura_Central[[COD_ART]:[Cj/H]],4,0)*C15,"")</f>
        <v/>
      </c>
      <c r="E15" s="17" t="str">
        <f>IFERROR(+VLOOKUP(A15,[1]!Plan[[Cod_ART]:[Cajas]],7,0),"")</f>
        <v/>
      </c>
      <c r="F15" s="18" t="str">
        <f>IFERROR(+VLOOKUP(A15,[1]!D01__SD_STO_ART[[COD_ART]:[COD_GRU]],3,0),"")</f>
        <v/>
      </c>
      <c r="G15" s="19" t="str">
        <f t="shared" si="3"/>
        <v/>
      </c>
      <c r="H15" s="13"/>
      <c r="I15" s="14" t="str">
        <f>IFERROR(+VLOOKUP(H15,[1]!D01__SD_STO_ART[[COD_ART]:[COD_GRU]],2,0),"")</f>
        <v/>
      </c>
      <c r="J15" s="15"/>
      <c r="K15" s="16" t="str">
        <f>IFERROR(+VLOOKUP(H15,[1]!_C108__Cobertura_Central[[COD_ART]:[Cj/H]],4,0)*J15,"")</f>
        <v/>
      </c>
      <c r="L15" s="17" t="str">
        <f>IFERROR(+VLOOKUP(H15,[1]!Plan[[Cod_ART]:[Cajas]],7,0),"")</f>
        <v/>
      </c>
      <c r="M15" s="18" t="str">
        <f>IFERROR(+VLOOKUP(H15,[1]!D01__SD_STO_ART[[COD_ART]:[COD_GRU]],3,0),"")</f>
        <v/>
      </c>
      <c r="N15" s="19" t="str">
        <f>IF(H15="","",+$J$4)</f>
        <v/>
      </c>
      <c r="O15" s="13"/>
      <c r="P15" s="14" t="str">
        <f>IFERROR(+VLOOKUP(O15,[1]!D01__SD_STO_ART[[COD_ART]:[COD_GRU]],2,0),"")</f>
        <v/>
      </c>
      <c r="Q15" s="15"/>
      <c r="R15" s="16" t="str">
        <f>IFERROR(+VLOOKUP(O15,[1]!_C108__Cobertura_Central[[COD_ART]:[Cj/H]],4,0)*Q15,"")</f>
        <v/>
      </c>
      <c r="S15" s="17" t="str">
        <f>IFERROR(+VLOOKUP(O15,[1]!Plan[[Cod_ART]:[Cajas]],7,0),"")</f>
        <v/>
      </c>
      <c r="T15" s="18" t="str">
        <f>IFERROR(+VLOOKUP(O15,[1]!D01__SD_STO_ART[[COD_ART]:[COD_GRU]],3,0),"")</f>
        <v/>
      </c>
      <c r="U15" s="19" t="str">
        <f t="shared" si="1"/>
        <v/>
      </c>
      <c r="V15" s="13"/>
      <c r="W15" s="14" t="str">
        <f>IFERROR(+VLOOKUP(V15,[1]!D01__SD_STO_ART[[COD_ART]:[COD_GRU]],2,0),"")</f>
        <v/>
      </c>
      <c r="X15" s="15"/>
      <c r="Y15" s="16" t="str">
        <f>IFERROR(+VLOOKUP(V15,[1]!_C108__Cobertura_Central[[COD_ART]:[Cj/H]],4,0)*X15,"")</f>
        <v/>
      </c>
      <c r="Z15" s="17" t="str">
        <f>IFERROR(+VLOOKUP(V15,[1]!Plan[[Cod_ART]:[Cajas]],7,0),"")</f>
        <v/>
      </c>
      <c r="AA15" s="18" t="str">
        <f>IFERROR(+VLOOKUP(V15,[1]!D01__SD_STO_ART[[COD_ART]:[COD_GRU]],3,0),"")</f>
        <v/>
      </c>
      <c r="AB15" s="19" t="str">
        <f>IF(V15="","",+$X$4)</f>
        <v/>
      </c>
      <c r="AC15" s="13" t="s">
        <v>118</v>
      </c>
      <c r="AD15" s="14" t="str">
        <f>IFERROR(+VLOOKUP(AC15,[1]!D01__SD_STO_ART[[COD_ART]:[COD_GRU]],2,0),"")</f>
        <v>Panecito con Salvado Easy</v>
      </c>
      <c r="AE15" s="15">
        <v>2</v>
      </c>
      <c r="AF15" s="16">
        <f>IFERROR(+VLOOKUP(AC15,[1]!_C108__Cobertura_Central[[COD_ART]:[Cj/H]],4,0)*AE15,"")</f>
        <v>316.79286000000002</v>
      </c>
      <c r="AG15" s="17" t="str">
        <f>IFERROR(+VLOOKUP(AC15,[1]!Plan[[Cod_ART]:[Cajas]],7,0),"")</f>
        <v/>
      </c>
      <c r="AH15" s="18" t="str">
        <f>IFERROR(+VLOOKUP(AC15,[1]!D01__SD_STO_ART[[COD_ART]:[COD_GRU]],3,0),"")</f>
        <v xml:space="preserve">MEC </v>
      </c>
      <c r="AI15" s="19">
        <f t="shared" si="2"/>
        <v>0</v>
      </c>
      <c r="AJ15" s="13" t="s">
        <v>151</v>
      </c>
      <c r="AK15" s="14" t="str">
        <f>IFERROR(+VLOOKUP(AJ15,[1]!D01__SD_STO_ART[[COD_ART]:[COD_GRU]],2,0),"")</f>
        <v>Baguetina Cereales</v>
      </c>
      <c r="AL15" s="15">
        <v>8</v>
      </c>
      <c r="AM15" s="16">
        <f>IFERROR(+VLOOKUP(AJ15,[1]!_C108__Cobertura_Central[[COD_ART]:[Cj/H]],4,0)*AL15,"")</f>
        <v>856.76895999999999</v>
      </c>
      <c r="AN15" s="17" t="str">
        <f>IFERROR(+VLOOKUP(AJ15,[1]!Plan[[Cod_ART]:[Cajas]],7,0),"")</f>
        <v/>
      </c>
      <c r="AO15" s="18" t="str">
        <f>IFERROR(+VLOOKUP(AJ15,[1]!D01__SD_STO_ART[[COD_ART]:[COD_GRU]],3,0),"")</f>
        <v>VIME</v>
      </c>
    </row>
    <row r="16" spans="1:41" ht="24">
      <c r="A16" s="13"/>
      <c r="B16" s="14" t="str">
        <f>IFERROR(+VLOOKUP(A16,[1]!D01__SD_STO_ART[[COD_ART]:[COD_GRU]],2,0),"")</f>
        <v/>
      </c>
      <c r="C16" s="15"/>
      <c r="D16" s="16" t="str">
        <f>IFERROR(+VLOOKUP(A16,[1]!_C108__Cobertura_Central[[COD_ART]:[Cj/H]],4,0)*C16,"")</f>
        <v/>
      </c>
      <c r="E16" s="17" t="str">
        <f>IFERROR(+VLOOKUP(A16,[1]!Plan[[Cod_ART]:[Cajas]],7,0),"")</f>
        <v/>
      </c>
      <c r="F16" s="18" t="str">
        <f>IFERROR(+VLOOKUP(A16,[1]!D01__SD_STO_ART[[COD_ART]:[COD_GRU]],3,0),"")</f>
        <v/>
      </c>
      <c r="G16" s="19" t="str">
        <f t="shared" si="3"/>
        <v/>
      </c>
      <c r="H16" s="13"/>
      <c r="I16" s="14" t="str">
        <f>IFERROR(+VLOOKUP(H16,[1]!D01__SD_STO_ART[[COD_ART]:[COD_GRU]],2,0),"")</f>
        <v/>
      </c>
      <c r="J16" s="15"/>
      <c r="K16" s="16" t="str">
        <f>IFERROR(+VLOOKUP(H16,[1]!_C108__Cobertura_Central[[COD_ART]:[Cj/H]],4,0)*J16,"")</f>
        <v/>
      </c>
      <c r="L16" s="17" t="str">
        <f>IFERROR(+VLOOKUP(H16,[1]!Plan[[Cod_ART]:[Cajas]],7,0),"")</f>
        <v/>
      </c>
      <c r="M16" s="18" t="str">
        <f>IFERROR(+VLOOKUP(H16,[1]!D01__SD_STO_ART[[COD_ART]:[COD_GRU]],3,0),"")</f>
        <v/>
      </c>
      <c r="N16" s="19" t="str">
        <f t="shared" si="4"/>
        <v/>
      </c>
      <c r="O16" s="13"/>
      <c r="P16" s="14" t="str">
        <f>IFERROR(+VLOOKUP(O16,[1]!D01__SD_STO_ART[[COD_ART]:[COD_GRU]],2,0),"")</f>
        <v/>
      </c>
      <c r="Q16" s="15"/>
      <c r="R16" s="16" t="str">
        <f>IFERROR(+VLOOKUP(O16,[1]!_C108__Cobertura_Central[[COD_ART]:[Cj/H]],4,0)*Q16,"")</f>
        <v/>
      </c>
      <c r="S16" s="17" t="str">
        <f>IFERROR(+VLOOKUP(O16,[1]!Plan[[Cod_ART]:[Cajas]],7,0),"")</f>
        <v/>
      </c>
      <c r="T16" s="18" t="str">
        <f>IFERROR(+VLOOKUP(O16,[1]!D01__SD_STO_ART[[COD_ART]:[COD_GRU]],3,0),"")</f>
        <v/>
      </c>
      <c r="U16" s="19" t="str">
        <f t="shared" si="1"/>
        <v/>
      </c>
      <c r="V16" s="13" t="s">
        <v>98</v>
      </c>
      <c r="W16" s="14" t="str">
        <f>IFERROR(+VLOOKUP(V16,[1]!D01__SD_STO_ART[[COD_ART]:[COD_GRU]],2,0),"")</f>
        <v>Pepito Easy</v>
      </c>
      <c r="X16" s="15">
        <v>8</v>
      </c>
      <c r="Y16" s="16">
        <f>IFERROR(+VLOOKUP(V16,[1]!_C108__Cobertura_Central[[COD_ART]:[Cj/H]],4,0)*X16,"")</f>
        <v>1330.2208000000001</v>
      </c>
      <c r="Z16" s="17" t="str">
        <f>IFERROR(+VLOOKUP(V16,[1]!Plan[[Cod_ART]:[Cajas]],7,0),"")</f>
        <v/>
      </c>
      <c r="AA16" s="18" t="str">
        <f>IFERROR(+VLOOKUP(V16,[1]!D01__SD_STO_ART[[COD_ART]:[COD_GRU]],3,0),"")</f>
        <v xml:space="preserve">MEC </v>
      </c>
      <c r="AB16" s="19">
        <f>IF(V16="","",+$X$4)</f>
        <v>0</v>
      </c>
      <c r="AC16" s="13" t="s">
        <v>149</v>
      </c>
      <c r="AD16" s="14" t="str">
        <f>IFERROR(+VLOOKUP(AC16,[1]!D01__SD_STO_ART[[COD_ART]:[COD_GRU]],2,0),"")</f>
        <v>Pulguita</v>
      </c>
      <c r="AE16" s="15">
        <v>8</v>
      </c>
      <c r="AF16" s="16">
        <f>IFERROR(+VLOOKUP(AC16,[1]!_C108__Cobertura_Central[[COD_ART]:[Cj/H]],4,0)*AE16,"")</f>
        <v>1282.328</v>
      </c>
      <c r="AG16" s="17" t="str">
        <f>IFERROR(+VLOOKUP(AC16,[1]!Plan[[Cod_ART]:[Cajas]],7,0),"")</f>
        <v/>
      </c>
      <c r="AH16" s="18" t="str">
        <f>IFERROR(+VLOOKUP(AC16,[1]!D01__SD_STO_ART[[COD_ART]:[COD_GRU]],3,0),"")</f>
        <v xml:space="preserve">MEC </v>
      </c>
      <c r="AI16" s="19">
        <f>IF(AC16="","",+$AE$4)</f>
        <v>0</v>
      </c>
      <c r="AJ16" s="13" t="s">
        <v>147</v>
      </c>
      <c r="AK16" s="14" t="str">
        <f>IFERROR(+VLOOKUP(AJ16,[1]!D01__SD_STO_ART[[COD_ART]:[COD_GRU]],2,0),"")</f>
        <v>Panecillo con  Semillas</v>
      </c>
      <c r="AL16" s="15">
        <v>8</v>
      </c>
      <c r="AM16" s="16">
        <f>IFERROR(+VLOOKUP(AJ16,[1]!_C108__Cobertura_Central[[COD_ART]:[Cj/H]],4,0)*AL16,"")</f>
        <v>1110.8571199999999</v>
      </c>
      <c r="AN16" s="17" t="str">
        <f>IFERROR(+VLOOKUP(AJ16,[1]!Plan[[Cod_ART]:[Cajas]],7,0),"")</f>
        <v/>
      </c>
      <c r="AO16" s="18" t="str">
        <f>IFERROR(+VLOOKUP(AJ16,[1]!D01__SD_STO_ART[[COD_ART]:[COD_GRU]],3,0),"")</f>
        <v>VIME</v>
      </c>
    </row>
    <row r="17" spans="1:41" ht="36">
      <c r="A17" s="13"/>
      <c r="B17" s="14" t="str">
        <f>IFERROR(+VLOOKUP(A17,[1]!D01__SD_STO_ART[[COD_ART]:[COD_GRU]],2,0),"")</f>
        <v/>
      </c>
      <c r="C17" s="15"/>
      <c r="D17" s="16" t="str">
        <f>IFERROR(+VLOOKUP(A17,[1]!_C108__Cobertura_Central[[COD_ART]:[Cj/H]],4,0)*C17,"")</f>
        <v/>
      </c>
      <c r="E17" s="17" t="str">
        <f>IFERROR(+VLOOKUP(A17,[1]!Plan[[Cod_ART]:[Cajas]],7,0),"")</f>
        <v/>
      </c>
      <c r="F17" s="18" t="str">
        <f>IFERROR(+VLOOKUP(A17,[1]!D01__SD_STO_ART[[COD_ART]:[COD_GRU]],3,0),"")</f>
        <v/>
      </c>
      <c r="G17" s="19" t="str">
        <f t="shared" si="3"/>
        <v/>
      </c>
      <c r="H17" s="13"/>
      <c r="I17" s="14" t="str">
        <f>IFERROR(+VLOOKUP(H17,[1]!D01__SD_STO_ART[[COD_ART]:[COD_GRU]],2,0),"")</f>
        <v/>
      </c>
      <c r="J17" s="15"/>
      <c r="K17" s="16" t="str">
        <f>IFERROR(+VLOOKUP(H17,[1]!_C108__Cobertura_Central[[COD_ART]:[Cj/H]],4,0)*J17,"")</f>
        <v/>
      </c>
      <c r="L17" s="17" t="str">
        <f>IFERROR(+VLOOKUP(H17,[1]!Plan[[Cod_ART]:[Cajas]],7,0),"")</f>
        <v/>
      </c>
      <c r="M17" s="18" t="str">
        <f>IFERROR(+VLOOKUP(H17,[1]!D01__SD_STO_ART[[COD_ART]:[COD_GRU]],3,0),"")</f>
        <v/>
      </c>
      <c r="N17" s="19" t="str">
        <f t="shared" si="4"/>
        <v/>
      </c>
      <c r="O17" s="13"/>
      <c r="P17" s="14" t="str">
        <f>IFERROR(+VLOOKUP(O17,[1]!D01__SD_STO_ART[[COD_ART]:[COD_GRU]],2,0),"")</f>
        <v/>
      </c>
      <c r="Q17" s="15"/>
      <c r="R17" s="16" t="str">
        <f>IFERROR(+VLOOKUP(O17,[1]!_C108__Cobertura_Central[[COD_ART]:[Cj/H]],4,0)*Q17,"")</f>
        <v/>
      </c>
      <c r="S17" s="17" t="str">
        <f>IFERROR(+VLOOKUP(O17,[1]!Plan[[Cod_ART]:[Cajas]],7,0),"")</f>
        <v/>
      </c>
      <c r="T17" s="18" t="str">
        <f>IFERROR(+VLOOKUP(O17,[1]!D01__SD_STO_ART[[COD_ART]:[COD_GRU]],3,0),"")</f>
        <v/>
      </c>
      <c r="U17" s="19" t="str">
        <f>IF(O17="","",+$Q$4)</f>
        <v/>
      </c>
      <c r="V17" s="13" t="s">
        <v>112</v>
      </c>
      <c r="W17" s="14" t="str">
        <f>IFERROR(+VLOOKUP(V17,[1]!D01__SD_STO_ART[[COD_ART]:[COD_GRU]],2,0),"")</f>
        <v>Bollo Easy</v>
      </c>
      <c r="X17" s="15">
        <v>1</v>
      </c>
      <c r="Y17" s="16">
        <f>IFERROR(+VLOOKUP(V17,[1]!_C108__Cobertura_Central[[COD_ART]:[Cj/H]],4,0)*X17,"")</f>
        <v>149.60847000000001</v>
      </c>
      <c r="Z17" s="17" t="str">
        <f>IFERROR(+VLOOKUP(V17,[1]!Plan[[Cod_ART]:[Cajas]],7,0),"")</f>
        <v/>
      </c>
      <c r="AA17" s="18" t="str">
        <f>IFERROR(+VLOOKUP(V17,[1]!D01__SD_STO_ART[[COD_ART]:[COD_GRU]],3,0),"")</f>
        <v xml:space="preserve">MEC </v>
      </c>
      <c r="AB17" s="19">
        <f>IF(V17="","",+$X$4)</f>
        <v>0</v>
      </c>
      <c r="AC17" s="13"/>
      <c r="AD17" s="14" t="str">
        <f>IFERROR(+VLOOKUP(AC17,[1]!D01__SD_STO_ART[[COD_ART]:[COD_GRU]],2,0),"")</f>
        <v/>
      </c>
      <c r="AE17" s="15"/>
      <c r="AF17" s="16" t="str">
        <f>IFERROR(+VLOOKUP(AC17,[1]!_C108__Cobertura_Central[[COD_ART]:[Cj/H]],4,0)*AE17,"")</f>
        <v/>
      </c>
      <c r="AG17" s="17" t="str">
        <f>IFERROR(+VLOOKUP(AC17,[1]!Plan[[Cod_ART]:[Cajas]],7,0),"")</f>
        <v/>
      </c>
      <c r="AH17" s="18" t="str">
        <f>IFERROR(+VLOOKUP(AC17,[1]!D01__SD_STO_ART[[COD_ART]:[COD_GRU]],3,0),"")</f>
        <v/>
      </c>
      <c r="AI17" s="19" t="str">
        <f>IF(AC17="","",+$AE$4)</f>
        <v/>
      </c>
      <c r="AJ17" s="13" t="s">
        <v>84</v>
      </c>
      <c r="AK17" s="14" t="str">
        <f>IFERROR(+VLOOKUP(AJ17,[1]!D01__SD_STO_ART[[COD_ART]:[COD_GRU]],2,0),"")</f>
        <v>Panecillo con Cereales y Semillas</v>
      </c>
      <c r="AL17" s="15">
        <v>2</v>
      </c>
      <c r="AM17" s="16">
        <f>IFERROR(+VLOOKUP(AJ17,[1]!_C108__Cobertura_Central[[COD_ART]:[Cj/H]],4,0)*AL17,"")</f>
        <v>311.56342000000001</v>
      </c>
      <c r="AN17" s="17" t="str">
        <f>IFERROR(+VLOOKUP(AJ17,[1]!Plan[[Cod_ART]:[Cajas]],7,0),"")</f>
        <v/>
      </c>
      <c r="AO17" s="18" t="str">
        <f>IFERROR(+VLOOKUP(AJ17,[1]!D01__SD_STO_ART[[COD_ART]:[COD_GRU]],3,0),"")</f>
        <v>VIME</v>
      </c>
    </row>
    <row r="18" spans="1:41">
      <c r="A18" s="20"/>
      <c r="B18" s="21" t="str">
        <f>IFERROR(+VLOOKUP(A18,[1]!D01__SD_STO_ART[[COD_ART]:[COD_GRU]],2,0),"")</f>
        <v/>
      </c>
      <c r="C18" s="22"/>
      <c r="D18" s="23" t="str">
        <f>IFERROR(+VLOOKUP(A18,[1]!_C108__Cobertura_Central[[COD_ART]:[Cj/H]],4,0)*C18,"")</f>
        <v/>
      </c>
      <c r="E18" s="24" t="str">
        <f>IFERROR(+VLOOKUP(A18,[1]!Plan[[Cod_ART]:[Cajas]],7,0),"")</f>
        <v/>
      </c>
      <c r="F18" s="25" t="str">
        <f>IFERROR(+VLOOKUP(A18,[1]!D01__SD_STO_ART[[COD_ART]:[COD_GRU]],3,0),"")</f>
        <v/>
      </c>
      <c r="G18" s="26" t="str">
        <f t="shared" si="3"/>
        <v/>
      </c>
      <c r="H18" s="20"/>
      <c r="I18" s="21" t="str">
        <f>IFERROR(+VLOOKUP(H18,[1]!D01__SD_STO_ART[[COD_ART]:[COD_GRU]],2,0),"")</f>
        <v/>
      </c>
      <c r="J18" s="22"/>
      <c r="K18" s="23" t="str">
        <f>IFERROR(+VLOOKUP(H18,[1]!_C108__Cobertura_Central[[COD_ART]:[Cj/H]],4,0)*J18,"")</f>
        <v/>
      </c>
      <c r="L18" s="24" t="str">
        <f>IFERROR(+VLOOKUP(H18,[1]!Plan[[Cod_ART]:[Cajas]],7,0),"")</f>
        <v/>
      </c>
      <c r="M18" s="25" t="str">
        <f>IFERROR(+VLOOKUP(H18,[1]!D01__SD_STO_ART[[COD_ART]:[COD_GRU]],3,0),"")</f>
        <v/>
      </c>
      <c r="N18" s="26" t="str">
        <f t="shared" si="4"/>
        <v/>
      </c>
      <c r="O18" s="20"/>
      <c r="P18" s="21" t="str">
        <f>IFERROR(+VLOOKUP(O18,[1]!D01__SD_STO_ART[[COD_ART]:[COD_GRU]],2,0),"")</f>
        <v/>
      </c>
      <c r="Q18" s="22"/>
      <c r="R18" s="23" t="str">
        <f>IFERROR(+VLOOKUP(O18,[1]!_C108__Cobertura_Central[[COD_ART]:[Cj/H]],4,0)*Q18,"")</f>
        <v/>
      </c>
      <c r="S18" s="24" t="str">
        <f>IFERROR(+VLOOKUP(O18,[1]!Plan[[Cod_ART]:[Cajas]],7,0),"")</f>
        <v/>
      </c>
      <c r="T18" s="25" t="str">
        <f>IFERROR(+VLOOKUP(O18,[1]!D01__SD_STO_ART[[COD_ART]:[COD_GRU]],3,0),"")</f>
        <v/>
      </c>
      <c r="U18" s="26" t="str">
        <f>IF(O18="","",+$Q$4)</f>
        <v/>
      </c>
      <c r="V18" s="13"/>
      <c r="W18" s="21" t="str">
        <f>IFERROR(+VLOOKUP(V18,[1]!D01__SD_STO_ART[[COD_ART]:[COD_GRU]],2,0),"")</f>
        <v/>
      </c>
      <c r="X18" s="15"/>
      <c r="Y18" s="23" t="str">
        <f>IFERROR(+VLOOKUP(V18,[1]!_C108__Cobertura_Central[[COD_ART]:[Cj/H]],4,0)*X18,"")</f>
        <v/>
      </c>
      <c r="Z18" s="24" t="str">
        <f>IFERROR(+VLOOKUP(V18,[1]!Plan[[Cod_ART]:[Cajas]],7,0),"")</f>
        <v/>
      </c>
      <c r="AA18" s="25" t="str">
        <f>IFERROR(+VLOOKUP(V18,[1]!D01__SD_STO_ART[[COD_ART]:[COD_GRU]],3,0),"")</f>
        <v/>
      </c>
      <c r="AB18" s="26" t="str">
        <f>IF(V18="","",+$X$4)</f>
        <v/>
      </c>
      <c r="AC18" s="20"/>
      <c r="AD18" s="21" t="str">
        <f>IFERROR(+VLOOKUP(AC18,[1]!D01__SD_STO_ART[[COD_ART]:[COD_GRU]],2,0),"")</f>
        <v/>
      </c>
      <c r="AE18" s="22"/>
      <c r="AF18" s="23" t="str">
        <f>IFERROR(+VLOOKUP(AC18,[1]!_C108__Cobertura_Central[[COD_ART]:[Cj/H]],4,0)*AE18,"")</f>
        <v/>
      </c>
      <c r="AG18" s="24" t="str">
        <f>IFERROR(+VLOOKUP(AC18,[1]!Plan[[Cod_ART]:[Cajas]],7,0),"")</f>
        <v/>
      </c>
      <c r="AH18" s="25" t="str">
        <f>IFERROR(+VLOOKUP(AC18,[1]!D01__SD_STO_ART[[COD_ART]:[COD_GRU]],3,0),"")</f>
        <v/>
      </c>
      <c r="AI18" s="26" t="str">
        <f>IF(AC18="","",+$AE$4)</f>
        <v/>
      </c>
      <c r="AJ18" s="20"/>
      <c r="AK18" s="21" t="str">
        <f>IFERROR(+VLOOKUP(AJ18,[1]!D01__SD_STO_ART[[COD_ART]:[COD_GRU]],2,0),"")</f>
        <v/>
      </c>
      <c r="AL18" s="22"/>
      <c r="AM18" s="23" t="str">
        <f>IFERROR(+VLOOKUP(AJ18,[1]!_C108__Cobertura_Central[[COD_ART]:[Cj/H]],4,0)*AL18,"")</f>
        <v/>
      </c>
      <c r="AN18" s="24" t="str">
        <f>IFERROR(+VLOOKUP(AJ18,[1]!Plan[[Cod_ART]:[Cajas]],7,0),"")</f>
        <v/>
      </c>
      <c r="AO18" s="25" t="str">
        <f>IFERROR(+VLOOKUP(AJ18,[1]!D01__SD_STO_ART[[COD_ART]:[COD_GRU]],3,0),"")</f>
        <v/>
      </c>
    </row>
    <row r="27" spans="1:41">
      <c r="A27" t="s">
        <v>175</v>
      </c>
    </row>
    <row r="28" spans="1:41">
      <c r="A28" t="s">
        <v>176</v>
      </c>
    </row>
    <row r="29" spans="1:41" ht="24">
      <c r="A29" s="1" t="s">
        <v>162</v>
      </c>
      <c r="C29" s="2">
        <f>+SUM(C31:C42)</f>
        <v>24</v>
      </c>
      <c r="E29" s="3">
        <f>+SUMIF($BL$20:$BL$271,A30,$BO$20:$BO$271)</f>
        <v>0</v>
      </c>
      <c r="F29" s="4" t="s">
        <v>163</v>
      </c>
      <c r="G29" s="5"/>
      <c r="J29" s="2">
        <f>+SUM(J31:J42)</f>
        <v>8</v>
      </c>
      <c r="K29" s="6"/>
      <c r="L29" s="3">
        <f>+SUMIF($BL$20:$BL$271,H30,$BO$20:$BO$271)</f>
        <v>0</v>
      </c>
      <c r="M29" s="4" t="s">
        <v>163</v>
      </c>
      <c r="N29" s="5"/>
      <c r="O29" s="6"/>
      <c r="P29" s="6"/>
      <c r="Q29" s="2">
        <f>+SUM(Q31:Q42)</f>
        <v>0</v>
      </c>
      <c r="R29" s="6"/>
      <c r="S29" s="3">
        <f>+SUMIF($BL$20:$BL$271,O30,$BO$20:$BO$271)</f>
        <v>0</v>
      </c>
      <c r="T29" s="4" t="s">
        <v>163</v>
      </c>
      <c r="U29" s="5"/>
      <c r="V29" s="6"/>
      <c r="W29" s="6"/>
      <c r="X29" s="2">
        <f>+SUM(X31:X42)</f>
        <v>24</v>
      </c>
      <c r="Y29" s="6"/>
      <c r="Z29" s="3">
        <f>+SUMIF($BL$20:$BL$271,V30,$BO$20:$BO$271)</f>
        <v>0</v>
      </c>
      <c r="AA29" s="4" t="s">
        <v>163</v>
      </c>
      <c r="AB29" s="5"/>
      <c r="AC29" s="6"/>
      <c r="AD29" s="6"/>
      <c r="AE29" s="2">
        <f>+SUM(AE31:AE42)</f>
        <v>24</v>
      </c>
      <c r="AF29" s="6"/>
      <c r="AG29" s="3">
        <f>+SUMIF($BL$20:$BL$271,AC30,$BO$20:$BO$271)</f>
        <v>0</v>
      </c>
      <c r="AH29" s="4" t="s">
        <v>163</v>
      </c>
      <c r="AI29" s="5"/>
      <c r="AJ29" s="6"/>
      <c r="AK29" s="6"/>
      <c r="AL29" s="2">
        <f>+SUM(AL31:AL42)</f>
        <v>24</v>
      </c>
      <c r="AM29" s="6"/>
      <c r="AN29" s="3">
        <f>+SUMIF($BL$20:$BL$271,AJ30,$BO$20:$BO$271)</f>
        <v>0</v>
      </c>
      <c r="AO29" s="4" t="s">
        <v>163</v>
      </c>
    </row>
    <row r="30" spans="1:41" ht="20.25">
      <c r="A30" s="7">
        <v>45656</v>
      </c>
      <c r="B30" s="8" t="s">
        <v>164</v>
      </c>
      <c r="C30" s="9" t="s">
        <v>165</v>
      </c>
      <c r="D30" s="9" t="s">
        <v>166</v>
      </c>
      <c r="E30" s="9" t="s">
        <v>167</v>
      </c>
      <c r="F30" s="10" t="s">
        <v>168</v>
      </c>
      <c r="G30" s="11" t="s">
        <v>0</v>
      </c>
      <c r="H30" s="12">
        <f>+A30+1</f>
        <v>45657</v>
      </c>
      <c r="I30" s="8" t="s">
        <v>169</v>
      </c>
      <c r="J30" s="9" t="s">
        <v>165</v>
      </c>
      <c r="K30" s="9" t="s">
        <v>170</v>
      </c>
      <c r="L30" s="9" t="s">
        <v>167</v>
      </c>
      <c r="M30" s="10" t="s">
        <v>168</v>
      </c>
      <c r="N30" s="11" t="s">
        <v>0</v>
      </c>
      <c r="O30" s="12">
        <f>+H30+1</f>
        <v>45658</v>
      </c>
      <c r="P30" s="8" t="s">
        <v>171</v>
      </c>
      <c r="Q30" s="9" t="s">
        <v>165</v>
      </c>
      <c r="R30" s="9" t="s">
        <v>170</v>
      </c>
      <c r="S30" s="9" t="s">
        <v>167</v>
      </c>
      <c r="T30" s="10" t="s">
        <v>168</v>
      </c>
      <c r="U30" s="11" t="s">
        <v>0</v>
      </c>
      <c r="V30" s="12">
        <f>+O30+1</f>
        <v>45659</v>
      </c>
      <c r="W30" s="8" t="s">
        <v>172</v>
      </c>
      <c r="X30" s="9" t="s">
        <v>165</v>
      </c>
      <c r="Y30" s="9" t="s">
        <v>170</v>
      </c>
      <c r="Z30" s="9" t="s">
        <v>167</v>
      </c>
      <c r="AA30" s="10" t="s">
        <v>168</v>
      </c>
      <c r="AB30" s="11" t="s">
        <v>0</v>
      </c>
      <c r="AC30" s="12">
        <f>+V30+1</f>
        <v>45660</v>
      </c>
      <c r="AD30" s="8" t="s">
        <v>173</v>
      </c>
      <c r="AE30" s="9" t="s">
        <v>165</v>
      </c>
      <c r="AF30" s="9" t="s">
        <v>170</v>
      </c>
      <c r="AG30" s="9" t="s">
        <v>167</v>
      </c>
      <c r="AH30" s="10" t="s">
        <v>168</v>
      </c>
      <c r="AI30" s="11" t="s">
        <v>0</v>
      </c>
      <c r="AJ30" s="12">
        <f>+AC30+1</f>
        <v>45661</v>
      </c>
      <c r="AK30" s="8" t="s">
        <v>174</v>
      </c>
      <c r="AL30" s="9" t="s">
        <v>165</v>
      </c>
      <c r="AM30" s="9" t="s">
        <v>170</v>
      </c>
      <c r="AN30" s="9" t="s">
        <v>167</v>
      </c>
      <c r="AO30" s="10" t="s">
        <v>168</v>
      </c>
    </row>
    <row r="31" spans="1:41" ht="36">
      <c r="A31" s="13" t="s">
        <v>145</v>
      </c>
      <c r="B31" s="14" t="str">
        <f>IFERROR(+VLOOKUP(A31,[1]!D01__SD_STO_ART[[COD_ART]:[COD_GRU]],2,0),"")</f>
        <v>Panecillo 100% Integral</v>
      </c>
      <c r="C31" s="15">
        <v>16</v>
      </c>
      <c r="D31" s="16">
        <f>IFERROR(+VLOOKUP(A31,[1]!_C108__Cobertura_Central[[COD_ART]:[Cj/H]],4,0)*C31,"")</f>
        <v>1899.13392</v>
      </c>
      <c r="E31" s="17" t="str">
        <f>IFERROR(+VLOOKUP(A31,[1]!Plan[[Cod_ART]:[Cajas]],7,0),"")</f>
        <v/>
      </c>
      <c r="F31" s="18" t="str">
        <f>IFERROR(+VLOOKUP(A31,[1]!D01__SD_STO_ART[[COD_ART]:[COD_GRU]],3,0),"")</f>
        <v>VIME</v>
      </c>
      <c r="G31" s="19">
        <f>IF(A31="","",+$C$20)</f>
        <v>0</v>
      </c>
      <c r="H31" s="13" t="s">
        <v>149</v>
      </c>
      <c r="I31" s="14" t="str">
        <f>IFERROR(+VLOOKUP(H31,[1]!D01__SD_STO_ART[[COD_ART]:[COD_GRU]],2,0),"")</f>
        <v>Pulguita</v>
      </c>
      <c r="J31" s="15">
        <v>1</v>
      </c>
      <c r="K31" s="16">
        <f>IFERROR(+VLOOKUP(H31,[1]!_C108__Cobertura_Central[[COD_ART]:[Cj/H]],4,0)*J31,"")</f>
        <v>160.291</v>
      </c>
      <c r="L31" s="17" t="str">
        <f>IFERROR(+VLOOKUP(H31,[1]!Plan[[Cod_ART]:[Cajas]],7,0),"")</f>
        <v/>
      </c>
      <c r="M31" s="18" t="str">
        <f>IFERROR(+VLOOKUP(H31,[1]!D01__SD_STO_ART[[COD_ART]:[COD_GRU]],3,0),"")</f>
        <v xml:space="preserve">MEC </v>
      </c>
      <c r="N31" s="19">
        <f>IF(H31="","",+$J$20)</f>
        <v>0</v>
      </c>
      <c r="O31" s="13"/>
      <c r="P31" s="14" t="str">
        <f>IFERROR(+VLOOKUP(O31,[1]!D01__SD_STO_ART[[COD_ART]:[COD_GRU]],2,0),"")</f>
        <v/>
      </c>
      <c r="Q31" s="15"/>
      <c r="R31" s="16" t="str">
        <f>IFERROR(+VLOOKUP(O31,[1]!_C108__Cobertura_Central[[COD_ART]:[Cj/H]],4,0)*Q31,"")</f>
        <v/>
      </c>
      <c r="S31" s="17" t="str">
        <f>IFERROR(+VLOOKUP(O31,[1]!Plan[[Cod_ART]:[Cajas]],7,0),"")</f>
        <v/>
      </c>
      <c r="T31" s="18" t="str">
        <f>IFERROR(+VLOOKUP(O31,[1]!D01__SD_STO_ART[[COD_ART]:[COD_GRU]],3,0),"")</f>
        <v/>
      </c>
      <c r="U31" s="19" t="str">
        <f>IF(O31="","",+$Q$20)</f>
        <v/>
      </c>
      <c r="V31" s="13" t="s">
        <v>64</v>
      </c>
      <c r="W31" s="14" t="str">
        <f>IFERROR(+VLOOKUP(V31,[1]!D01__SD_STO_ART[[COD_ART]:[COD_GRU]],2,0),"")</f>
        <v>Panecito Integral 100% Ecológico Easy</v>
      </c>
      <c r="X31" s="15">
        <v>3</v>
      </c>
      <c r="Y31" s="16">
        <f>IFERROR(+VLOOKUP(V31,[1]!_C108__Cobertura_Central[[COD_ART]:[Cj/H]],4,0)*X31,"")</f>
        <v>410.40116999999998</v>
      </c>
      <c r="Z31" s="17" t="str">
        <f>IFERROR(+VLOOKUP(V31,[1]!Plan[[Cod_ART]:[Cajas]],7,0),"")</f>
        <v/>
      </c>
      <c r="AA31" s="18" t="str">
        <f>IFERROR(+VLOOKUP(V31,[1]!D01__SD_STO_ART[[COD_ART]:[COD_GRU]],3,0),"")</f>
        <v xml:space="preserve">MEC </v>
      </c>
      <c r="AB31" s="19">
        <f t="shared" ref="AB31:AB38" si="5">IF(V31="","",+$X$20)</f>
        <v>0</v>
      </c>
      <c r="AC31" s="13" t="s">
        <v>110</v>
      </c>
      <c r="AD31" s="14" t="str">
        <f>IFERROR(+VLOOKUP(AC31,[1]!D01__SD_STO_ART[[COD_ART]:[COD_GRU]],2,0),"")</f>
        <v>Pepito con Salvado Sin Sal Añadida Easy</v>
      </c>
      <c r="AE31" s="15">
        <v>1</v>
      </c>
      <c r="AF31" s="16">
        <f>IFERROR(+VLOOKUP(AC31,[1]!_C108__Cobertura_Central[[COD_ART]:[Cj/H]],4,0)*AE31,"")</f>
        <v>166.21038999999999</v>
      </c>
      <c r="AG31" s="17" t="str">
        <f>IFERROR(+VLOOKUP(AC31,[1]!Plan[[Cod_ART]:[Cajas]],7,0),"")</f>
        <v/>
      </c>
      <c r="AH31" s="18" t="str">
        <f>IFERROR(+VLOOKUP(AC31,[1]!D01__SD_STO_ART[[COD_ART]:[COD_GRU]],3,0),"")</f>
        <v xml:space="preserve">MEC </v>
      </c>
      <c r="AI31" s="19">
        <f>IF(AC31="","",+$AE$20)</f>
        <v>0</v>
      </c>
      <c r="AJ31" s="13"/>
      <c r="AK31" s="14" t="str">
        <f>IFERROR(+VLOOKUP(AJ31,[1]!D01__SD_STO_ART[[COD_ART]:[COD_GRU]],2,0),"")</f>
        <v/>
      </c>
      <c r="AL31" s="15"/>
      <c r="AM31" s="16" t="str">
        <f>IFERROR(+VLOOKUP(AJ31,[1]!_C108__Cobertura_Central[[COD_ART]:[Cj/H]],4,0)*AL31,"")</f>
        <v/>
      </c>
      <c r="AN31" s="17" t="str">
        <f>IFERROR(+VLOOKUP(AJ31,[1]!Plan[[Cod_ART]:[Cajas]],7,0),"")</f>
        <v/>
      </c>
      <c r="AO31" s="18" t="str">
        <f>IFERROR(+VLOOKUP(AJ31,[1]!D01__SD_STO_ART[[COD_ART]:[COD_GRU]],3,0),"")</f>
        <v/>
      </c>
    </row>
    <row r="32" spans="1:41" ht="24">
      <c r="A32" s="13"/>
      <c r="B32" s="14" t="str">
        <f>IFERROR(+VLOOKUP(A32,[1]!D01__SD_STO_ART[[COD_ART]:[COD_GRU]],2,0),"")</f>
        <v/>
      </c>
      <c r="C32" s="15"/>
      <c r="D32" s="16" t="str">
        <f>IFERROR(+VLOOKUP(A32,[1]!_C108__Cobertura_Central[[COD_ART]:[Cj/H]],4,0)*C32,"")</f>
        <v/>
      </c>
      <c r="E32" s="17" t="str">
        <f>IFERROR(+VLOOKUP(A32,[1]!Plan[[Cod_ART]:[Cajas]],7,0),"")</f>
        <v/>
      </c>
      <c r="F32" s="18" t="str">
        <f>IFERROR(+VLOOKUP(A32,[1]!D01__SD_STO_ART[[COD_ART]:[COD_GRU]],3,0),"")</f>
        <v/>
      </c>
      <c r="G32" s="19" t="str">
        <f>IF(A32="","",+$C$20)</f>
        <v/>
      </c>
      <c r="H32" s="13" t="s">
        <v>96</v>
      </c>
      <c r="I32" s="14" t="str">
        <f>IFERROR(+VLOOKUP(H32,[1]!D01__SD_STO_ART[[COD_ART]:[COD_GRU]],2,0),"")</f>
        <v>Mini Panecillo Easy</v>
      </c>
      <c r="J32" s="15">
        <v>2</v>
      </c>
      <c r="K32" s="16">
        <f>IFERROR(+VLOOKUP(H32,[1]!_C108__Cobertura_Central[[COD_ART]:[Cj/H]],4,0)*J32,"")</f>
        <v>269.71118000000001</v>
      </c>
      <c r="L32" s="17" t="str">
        <f>IFERROR(+VLOOKUP(H32,[1]!Plan[[Cod_ART]:[Cajas]],7,0),"")</f>
        <v/>
      </c>
      <c r="M32" s="18" t="str">
        <f>IFERROR(+VLOOKUP(H32,[1]!D01__SD_STO_ART[[COD_ART]:[COD_GRU]],3,0),"")</f>
        <v>VIME</v>
      </c>
      <c r="N32" s="19">
        <f>IF(H32="","",+$J$20)</f>
        <v>0</v>
      </c>
      <c r="O32" s="13"/>
      <c r="P32" s="14" t="str">
        <f>IFERROR(+VLOOKUP(O32,[1]!D01__SD_STO_ART[[COD_ART]:[COD_GRU]],2,0),"")</f>
        <v/>
      </c>
      <c r="Q32" s="15"/>
      <c r="R32" s="16" t="str">
        <f>IFERROR(+VLOOKUP(O32,[1]!_C108__Cobertura_Central[[COD_ART]:[Cj/H]],4,0)*Q32,"")</f>
        <v/>
      </c>
      <c r="S32" s="17" t="str">
        <f>IFERROR(+VLOOKUP(O32,[1]!Plan[[Cod_ART]:[Cajas]],7,0),"")</f>
        <v/>
      </c>
      <c r="T32" s="18" t="str">
        <f>IFERROR(+VLOOKUP(O32,[1]!D01__SD_STO_ART[[COD_ART]:[COD_GRU]],3,0),"")</f>
        <v/>
      </c>
      <c r="U32" s="19" t="str">
        <f t="shared" ref="U32:U40" si="6">IF(O32="","",+$Q$20)</f>
        <v/>
      </c>
      <c r="V32" s="13" t="s">
        <v>98</v>
      </c>
      <c r="W32" s="14" t="str">
        <f>IFERROR(+VLOOKUP(V32,[1]!D01__SD_STO_ART[[COD_ART]:[COD_GRU]],2,0),"")</f>
        <v>Pepito Easy</v>
      </c>
      <c r="X32" s="15">
        <v>10</v>
      </c>
      <c r="Y32" s="16">
        <f>IFERROR(+VLOOKUP(V32,[1]!_C108__Cobertura_Central[[COD_ART]:[Cj/H]],4,0)*X32,"")</f>
        <v>1662.7760000000001</v>
      </c>
      <c r="Z32" s="17" t="str">
        <f>IFERROR(+VLOOKUP(V32,[1]!Plan[[Cod_ART]:[Cajas]],7,0),"")</f>
        <v/>
      </c>
      <c r="AA32" s="18" t="str">
        <f>IFERROR(+VLOOKUP(V32,[1]!D01__SD_STO_ART[[COD_ART]:[COD_GRU]],3,0),"")</f>
        <v xml:space="preserve">MEC </v>
      </c>
      <c r="AB32" s="19">
        <f t="shared" si="5"/>
        <v>0</v>
      </c>
      <c r="AC32" s="13" t="s">
        <v>112</v>
      </c>
      <c r="AD32" s="14" t="str">
        <f>IFERROR(+VLOOKUP(AC32,[1]!D01__SD_STO_ART[[COD_ART]:[COD_GRU]],2,0),"")</f>
        <v>Bollo Easy</v>
      </c>
      <c r="AE32" s="15">
        <v>2</v>
      </c>
      <c r="AF32" s="16">
        <f>IFERROR(+VLOOKUP(AC32,[1]!_C108__Cobertura_Central[[COD_ART]:[Cj/H]],4,0)*AE32,"")</f>
        <v>299.21694000000002</v>
      </c>
      <c r="AG32" s="17" t="str">
        <f>IFERROR(+VLOOKUP(AC32,[1]!Plan[[Cod_ART]:[Cajas]],7,0),"")</f>
        <v/>
      </c>
      <c r="AH32" s="18" t="str">
        <f>IFERROR(+VLOOKUP(AC32,[1]!D01__SD_STO_ART[[COD_ART]:[COD_GRU]],3,0),"")</f>
        <v xml:space="preserve">MEC </v>
      </c>
      <c r="AI32" s="19">
        <f>IF(AC32="","",+$AE$20)</f>
        <v>0</v>
      </c>
      <c r="AJ32" s="13"/>
      <c r="AK32" s="14" t="str">
        <f>IFERROR(+VLOOKUP(AJ32,[1]!D01__SD_STO_ART[[COD_ART]:[COD_GRU]],2,0),"")</f>
        <v/>
      </c>
      <c r="AL32" s="15"/>
      <c r="AM32" s="16" t="str">
        <f>IFERROR(+VLOOKUP(AJ32,[1]!_C108__Cobertura_Central[[COD_ART]:[Cj/H]],4,0)*AL32,"")</f>
        <v/>
      </c>
      <c r="AN32" s="17" t="str">
        <f>IFERROR(+VLOOKUP(AJ32,[1]!Plan[[Cod_ART]:[Cajas]],7,0),"")</f>
        <v/>
      </c>
      <c r="AO32" s="18" t="str">
        <f>IFERROR(+VLOOKUP(AJ32,[1]!D01__SD_STO_ART[[COD_ART]:[COD_GRU]],3,0),"")</f>
        <v/>
      </c>
    </row>
    <row r="33" spans="1:41">
      <c r="A33" s="13"/>
      <c r="B33" s="14" t="str">
        <f>IFERROR(+VLOOKUP(A33,[1]!D01__SD_STO_ART[[COD_ART]:[COD_GRU]],2,0),"")</f>
        <v/>
      </c>
      <c r="C33" s="15"/>
      <c r="D33" s="16" t="str">
        <f>IFERROR(+VLOOKUP(A33,[1]!_C108__Cobertura_Central[[COD_ART]:[Cj/H]],4,0)*C33,"")</f>
        <v/>
      </c>
      <c r="E33" s="17" t="str">
        <f>IFERROR(+VLOOKUP(A33,[1]!Plan[[Cod_ART]:[Cajas]],7,0),"")</f>
        <v/>
      </c>
      <c r="F33" s="18" t="str">
        <f>IFERROR(+VLOOKUP(A33,[1]!D01__SD_STO_ART[[COD_ART]:[COD_GRU]],3,0),"")</f>
        <v/>
      </c>
      <c r="G33" s="19" t="str">
        <f>IF(A33="","",+$C$20)</f>
        <v/>
      </c>
      <c r="H33" s="13" t="s">
        <v>128</v>
      </c>
      <c r="I33" s="14" t="str">
        <f>IFERROR(+VLOOKUP(H33,[1]!D01__SD_STO_ART[[COD_ART]:[COD_GRU]],2,0),"")</f>
        <v>Bollito Easy</v>
      </c>
      <c r="J33" s="15">
        <v>2</v>
      </c>
      <c r="K33" s="16">
        <f>IFERROR(+VLOOKUP(H33,[1]!_C108__Cobertura_Central[[COD_ART]:[Cj/H]],4,0)*J33,"")</f>
        <v>269.71118000000001</v>
      </c>
      <c r="L33" s="17" t="str">
        <f>IFERROR(+VLOOKUP(H33,[1]!Plan[[Cod_ART]:[Cajas]],7,0),"")</f>
        <v/>
      </c>
      <c r="M33" s="18" t="str">
        <f>IFERROR(+VLOOKUP(H33,[1]!D01__SD_STO_ART[[COD_ART]:[COD_GRU]],3,0),"")</f>
        <v>VIME</v>
      </c>
      <c r="N33" s="19">
        <f>IF(H33="","",+$J$20)</f>
        <v>0</v>
      </c>
      <c r="O33" s="13"/>
      <c r="P33" s="14" t="str">
        <f>IFERROR(+VLOOKUP(O33,[1]!D01__SD_STO_ART[[COD_ART]:[COD_GRU]],2,0),"")</f>
        <v/>
      </c>
      <c r="Q33" s="15"/>
      <c r="R33" s="16" t="str">
        <f>IFERROR(+VLOOKUP(O33,[1]!_C108__Cobertura_Central[[COD_ART]:[Cj/H]],4,0)*Q33,"")</f>
        <v/>
      </c>
      <c r="S33" s="17" t="str">
        <f>IFERROR(+VLOOKUP(O33,[1]!Plan[[Cod_ART]:[Cajas]],7,0),"")</f>
        <v/>
      </c>
      <c r="T33" s="18" t="str">
        <f>IFERROR(+VLOOKUP(O33,[1]!D01__SD_STO_ART[[COD_ART]:[COD_GRU]],3,0),"")</f>
        <v/>
      </c>
      <c r="U33" s="19" t="str">
        <f t="shared" si="6"/>
        <v/>
      </c>
      <c r="V33" s="13"/>
      <c r="W33" s="14" t="str">
        <f>IFERROR(+VLOOKUP(V33,[1]!D01__SD_STO_ART[[COD_ART]:[COD_GRU]],2,0),"")</f>
        <v/>
      </c>
      <c r="X33" s="15"/>
      <c r="Y33" s="16" t="str">
        <f>IFERROR(+VLOOKUP(V33,[1]!_C108__Cobertura_Central[[COD_ART]:[Cj/H]],4,0)*X33,"")</f>
        <v/>
      </c>
      <c r="Z33" s="17" t="str">
        <f>IFERROR(+VLOOKUP(V33,[1]!Plan[[Cod_ART]:[Cajas]],7,0),"")</f>
        <v/>
      </c>
      <c r="AA33" s="18" t="str">
        <f>IFERROR(+VLOOKUP(V33,[1]!D01__SD_STO_ART[[COD_ART]:[COD_GRU]],3,0),"")</f>
        <v/>
      </c>
      <c r="AB33" s="19" t="str">
        <f t="shared" si="5"/>
        <v/>
      </c>
      <c r="AC33" s="13" t="s">
        <v>102</v>
      </c>
      <c r="AD33" s="14" t="str">
        <f>IFERROR(+VLOOKUP(AC33,[1]!D01__SD_STO_ART[[COD_ART]:[COD_GRU]],2,0),"")</f>
        <v>Panecito Easy</v>
      </c>
      <c r="AE33" s="15">
        <v>8</v>
      </c>
      <c r="AF33" s="16">
        <f>IFERROR(+VLOOKUP(AC33,[1]!_C108__Cobertura_Central[[COD_ART]:[Cj/H]],4,0)*AE33,"")</f>
        <v>1266.55456</v>
      </c>
      <c r="AG33" s="17" t="str">
        <f>IFERROR(+VLOOKUP(AC33,[1]!Plan[[Cod_ART]:[Cajas]],7,0),"")</f>
        <v/>
      </c>
      <c r="AH33" s="18" t="str">
        <f>IFERROR(+VLOOKUP(AC33,[1]!D01__SD_STO_ART[[COD_ART]:[COD_GRU]],3,0),"")</f>
        <v xml:space="preserve">MEC </v>
      </c>
      <c r="AI33" s="19">
        <f t="shared" ref="AI33:AI39" si="7">IF(AC33="","",+$AE$20)</f>
        <v>0</v>
      </c>
      <c r="AJ33" s="13"/>
      <c r="AK33" s="14" t="str">
        <f>IFERROR(+VLOOKUP(AJ33,[1]!D01__SD_STO_ART[[COD_ART]:[COD_GRU]],2,0),"")</f>
        <v/>
      </c>
      <c r="AL33" s="15"/>
      <c r="AM33" s="16" t="str">
        <f>IFERROR(+VLOOKUP(AJ33,[1]!_C108__Cobertura_Central[[COD_ART]:[Cj/H]],4,0)*AL33,"")</f>
        <v/>
      </c>
      <c r="AN33" s="17" t="str">
        <f>IFERROR(+VLOOKUP(AJ33,[1]!Plan[[Cod_ART]:[Cajas]],7,0),"")</f>
        <v/>
      </c>
      <c r="AO33" s="18" t="str">
        <f>IFERROR(+VLOOKUP(AJ33,[1]!D01__SD_STO_ART[[COD_ART]:[COD_GRU]],3,0),"")</f>
        <v/>
      </c>
    </row>
    <row r="34" spans="1:41" ht="24">
      <c r="A34" s="13" t="s">
        <v>149</v>
      </c>
      <c r="B34" s="14" t="str">
        <f>IFERROR(+VLOOKUP(A34,[1]!D01__SD_STO_ART[[COD_ART]:[COD_GRU]],2,0),"")</f>
        <v>Pulguita</v>
      </c>
      <c r="C34" s="15">
        <v>8</v>
      </c>
      <c r="D34" s="16">
        <f>IFERROR(+VLOOKUP(A34,[1]!_C108__Cobertura_Central[[COD_ART]:[Cj/H]],4,0)*C34,"")</f>
        <v>1282.328</v>
      </c>
      <c r="E34" s="17" t="str">
        <f>IFERROR(+VLOOKUP(A34,[1]!Plan[[Cod_ART]:[Cajas]],7,0),"")</f>
        <v/>
      </c>
      <c r="F34" s="18" t="str">
        <f>IFERROR(+VLOOKUP(A34,[1]!D01__SD_STO_ART[[COD_ART]:[COD_GRU]],3,0),"")</f>
        <v xml:space="preserve">MEC </v>
      </c>
      <c r="G34" s="19">
        <f>IF(A34="","",+$C$20)</f>
        <v>0</v>
      </c>
      <c r="H34" s="13" t="s">
        <v>116</v>
      </c>
      <c r="I34" s="14" t="str">
        <f>IFERROR(+VLOOKUP(H34,[1]!D01__SD_STO_ART[[COD_ART]:[COD_GRU]],2,0),"")</f>
        <v>Pan Bocadillo Easy</v>
      </c>
      <c r="J34" s="15">
        <v>3</v>
      </c>
      <c r="K34" s="16">
        <f>IFERROR(+VLOOKUP(H34,[1]!_C108__Cobertura_Central[[COD_ART]:[Cj/H]],4,0)*J34,"")</f>
        <v>509.98928999999998</v>
      </c>
      <c r="L34" s="17" t="str">
        <f>IFERROR(+VLOOKUP(H34,[1]!Plan[[Cod_ART]:[Cajas]],7,0),"")</f>
        <v/>
      </c>
      <c r="M34" s="18" t="str">
        <f>IFERROR(+VLOOKUP(H34,[1]!D01__SD_STO_ART[[COD_ART]:[COD_GRU]],3,0),"")</f>
        <v xml:space="preserve">MEC </v>
      </c>
      <c r="N34" s="19">
        <f>IF(H34="","",+$J$20)</f>
        <v>0</v>
      </c>
      <c r="O34" s="13"/>
      <c r="P34" s="14" t="str">
        <f>IFERROR(+VLOOKUP(O34,[1]!D01__SD_STO_ART[[COD_ART]:[COD_GRU]],2,0),"")</f>
        <v/>
      </c>
      <c r="Q34" s="15"/>
      <c r="R34" s="16" t="str">
        <f>IFERROR(+VLOOKUP(O34,[1]!_C108__Cobertura_Central[[COD_ART]:[Cj/H]],4,0)*Q34,"")</f>
        <v/>
      </c>
      <c r="S34" s="17" t="str">
        <f>IFERROR(+VLOOKUP(O34,[1]!Plan[[Cod_ART]:[Cajas]],7,0),"")</f>
        <v/>
      </c>
      <c r="T34" s="18" t="str">
        <f>IFERROR(+VLOOKUP(O34,[1]!D01__SD_STO_ART[[COD_ART]:[COD_GRU]],3,0),"")</f>
        <v/>
      </c>
      <c r="U34" s="19" t="str">
        <f t="shared" si="6"/>
        <v/>
      </c>
      <c r="V34" s="13" t="s">
        <v>36</v>
      </c>
      <c r="W34" s="14" t="str">
        <f>IFERROR(+VLOOKUP(V34,[1]!D01__SD_STO_ART[[COD_ART]:[COD_GRU]],2,0),"")</f>
        <v>Pepito</v>
      </c>
      <c r="X34" s="15">
        <v>2.25</v>
      </c>
      <c r="Y34" s="16">
        <f>IFERROR(+VLOOKUP(V34,[1]!_C108__Cobertura_Central[[COD_ART]:[Cj/H]],4,0)*X34,"")</f>
        <v>360.64829249999997</v>
      </c>
      <c r="Z34" s="17" t="str">
        <f>IFERROR(+VLOOKUP(V34,[1]!Plan[[Cod_ART]:[Cajas]],7,0),"")</f>
        <v/>
      </c>
      <c r="AA34" s="18" t="str">
        <f>IFERROR(+VLOOKUP(V34,[1]!D01__SD_STO_ART[[COD_ART]:[COD_GRU]],3,0),"")</f>
        <v xml:space="preserve">MEC </v>
      </c>
      <c r="AB34" s="19">
        <f t="shared" si="5"/>
        <v>0</v>
      </c>
      <c r="AC34" s="13" t="s">
        <v>49</v>
      </c>
      <c r="AD34" s="14" t="str">
        <f>IFERROR(+VLOOKUP(AC34,[1]!D01__SD_STO_ART[[COD_ART]:[COD_GRU]],2,0),"")</f>
        <v>Viena Mondat 145 gr</v>
      </c>
      <c r="AE34" s="15">
        <v>3</v>
      </c>
      <c r="AF34" s="16">
        <f>IFERROR(+VLOOKUP(AC34,[1]!_C108__Cobertura_Central[[COD_ART]:[Cj/H]],4,0)*AE34,"")</f>
        <v>740.24537999999995</v>
      </c>
      <c r="AG34" s="17" t="str">
        <f>IFERROR(+VLOOKUP(AC34,[1]!Plan[[Cod_ART]:[Cajas]],7,0),"")</f>
        <v/>
      </c>
      <c r="AH34" s="18" t="str">
        <f>IFERROR(+VLOOKUP(AC34,[1]!D01__SD_STO_ART[[COD_ART]:[COD_GRU]],3,0),"")</f>
        <v xml:space="preserve">MEC </v>
      </c>
      <c r="AI34" s="19">
        <f t="shared" si="7"/>
        <v>0</v>
      </c>
      <c r="AJ34" s="13" t="s">
        <v>88</v>
      </c>
      <c r="AK34" s="14" t="str">
        <f>IFERROR(+VLOOKUP(AJ34,[1]!D01__SD_STO_ART[[COD_ART]:[COD_GRU]],2,0),"")</f>
        <v>Mollete</v>
      </c>
      <c r="AL34" s="15">
        <v>4</v>
      </c>
      <c r="AM34" s="16">
        <f>IFERROR(+VLOOKUP(AJ34,[1]!_C108__Cobertura_Central[[COD_ART]:[Cj/H]],4,0)*AL34,"")</f>
        <v>622.64148</v>
      </c>
      <c r="AN34" s="17" t="str">
        <f>IFERROR(+VLOOKUP(AJ34,[1]!Plan[[Cod_ART]:[Cajas]],7,0),"")</f>
        <v/>
      </c>
      <c r="AO34" s="18" t="str">
        <f>IFERROR(+VLOOKUP(AJ34,[1]!D01__SD_STO_ART[[COD_ART]:[COD_GRU]],3,0),"")</f>
        <v xml:space="preserve">MEC </v>
      </c>
    </row>
    <row r="35" spans="1:41" ht="24">
      <c r="A35" s="13"/>
      <c r="B35" s="14" t="str">
        <f>IFERROR(+VLOOKUP(A35,[1]!D01__SD_STO_ART[[COD_ART]:[COD_GRU]],2,0),"")</f>
        <v/>
      </c>
      <c r="C35" s="15"/>
      <c r="D35" s="16" t="str">
        <f>IFERROR(+VLOOKUP(A35,[1]!_C108__Cobertura_Central[[COD_ART]:[Cj/H]],4,0)*C35,"")</f>
        <v/>
      </c>
      <c r="E35" s="17" t="str">
        <f>IFERROR(+VLOOKUP(A35,[1]!Plan[[Cod_ART]:[Cajas]],7,0),"")</f>
        <v/>
      </c>
      <c r="F35" s="18" t="str">
        <f>IFERROR(+VLOOKUP(A35,[1]!D01__SD_STO_ART[[COD_ART]:[COD_GRU]],3,0),"")</f>
        <v/>
      </c>
      <c r="G35" s="19" t="str">
        <f t="shared" ref="G35:G42" si="8">IF(A35="","",+$C$20)</f>
        <v/>
      </c>
      <c r="H35" s="13"/>
      <c r="I35" s="14" t="str">
        <f>IFERROR(+VLOOKUP(H35,[1]!D01__SD_STO_ART[[COD_ART]:[COD_GRU]],2,0),"")</f>
        <v/>
      </c>
      <c r="J35" s="15"/>
      <c r="K35" s="16" t="str">
        <f>IFERROR(+VLOOKUP(H35,[1]!_C108__Cobertura_Central[[COD_ART]:[Cj/H]],4,0)*J35,"")</f>
        <v/>
      </c>
      <c r="L35" s="17" t="str">
        <f>IFERROR(+VLOOKUP(H35,[1]!Plan[[Cod_ART]:[Cajas]],7,0),"")</f>
        <v/>
      </c>
      <c r="M35" s="18" t="str">
        <f>IFERROR(+VLOOKUP(H35,[1]!D01__SD_STO_ART[[COD_ART]:[COD_GRU]],3,0),"")</f>
        <v/>
      </c>
      <c r="N35" s="19" t="str">
        <f>IF(H35="","",+$J$20)</f>
        <v/>
      </c>
      <c r="O35" s="13"/>
      <c r="P35" s="14" t="str">
        <f>IFERROR(+VLOOKUP(O35,[1]!D01__SD_STO_ART[[COD_ART]:[COD_GRU]],2,0),"")</f>
        <v/>
      </c>
      <c r="Q35" s="15"/>
      <c r="R35" s="16" t="str">
        <f>IFERROR(+VLOOKUP(O35,[1]!_C108__Cobertura_Central[[COD_ART]:[Cj/H]],4,0)*Q35,"")</f>
        <v/>
      </c>
      <c r="S35" s="17" t="str">
        <f>IFERROR(+VLOOKUP(O35,[1]!Plan[[Cod_ART]:[Cajas]],7,0),"")</f>
        <v/>
      </c>
      <c r="T35" s="18" t="str">
        <f>IFERROR(+VLOOKUP(O35,[1]!D01__SD_STO_ART[[COD_ART]:[COD_GRU]],3,0),"")</f>
        <v/>
      </c>
      <c r="U35" s="19" t="str">
        <f t="shared" si="6"/>
        <v/>
      </c>
      <c r="V35" s="13" t="s">
        <v>35</v>
      </c>
      <c r="W35" s="14" t="str">
        <f>IFERROR(+VLOOKUP(V35,[1]!D01__SD_STO_ART[[COD_ART]:[COD_GRU]],2,0),"")</f>
        <v>Pepito</v>
      </c>
      <c r="X35" s="15">
        <v>1.75</v>
      </c>
      <c r="Y35" s="16">
        <f>IFERROR(+VLOOKUP(V35,[1]!_C108__Cobertura_Central[[COD_ART]:[Cj/H]],4,0)*X35,"")</f>
        <v>280.32863250000003</v>
      </c>
      <c r="Z35" s="17" t="str">
        <f>IFERROR(+VLOOKUP(V35,[1]!Plan[[Cod_ART]:[Cajas]],7,0),"")</f>
        <v/>
      </c>
      <c r="AA35" s="18" t="str">
        <f>IFERROR(+VLOOKUP(V35,[1]!D01__SD_STO_ART[[COD_ART]:[COD_GRU]],3,0),"")</f>
        <v xml:space="preserve">MEC </v>
      </c>
      <c r="AB35" s="19">
        <f t="shared" si="5"/>
        <v>0</v>
      </c>
      <c r="AC35" s="13" t="s">
        <v>55</v>
      </c>
      <c r="AD35" s="14" t="str">
        <f>IFERROR(+VLOOKUP(AC35,[1]!D01__SD_STO_ART[[COD_ART]:[COD_GRU]],2,0),"")</f>
        <v>Barra de Viena</v>
      </c>
      <c r="AE35" s="15">
        <v>2</v>
      </c>
      <c r="AF35" s="16">
        <f>IFERROR(+VLOOKUP(AC35,[1]!_C108__Cobertura_Central[[COD_ART]:[Cj/H]],4,0)*AE35,"")</f>
        <v>484.22359999999998</v>
      </c>
      <c r="AG35" s="17" t="str">
        <f>IFERROR(+VLOOKUP(AC35,[1]!Plan[[Cod_ART]:[Cajas]],7,0),"")</f>
        <v/>
      </c>
      <c r="AH35" s="18" t="str">
        <f>IFERROR(+VLOOKUP(AC35,[1]!D01__SD_STO_ART[[COD_ART]:[COD_GRU]],3,0),"")</f>
        <v xml:space="preserve">MEC </v>
      </c>
      <c r="AI35" s="19">
        <f t="shared" si="7"/>
        <v>0</v>
      </c>
      <c r="AJ35" s="13" t="s">
        <v>90</v>
      </c>
      <c r="AK35" s="14" t="str">
        <f>IFERROR(+VLOOKUP(AJ35,[1]!D01__SD_STO_ART[[COD_ART]:[COD_GRU]],2,0),"")</f>
        <v>Payesito Mondat</v>
      </c>
      <c r="AL35" s="15">
        <v>2</v>
      </c>
      <c r="AM35" s="16">
        <f>IFERROR(+VLOOKUP(AJ35,[1]!_C108__Cobertura_Central[[COD_ART]:[Cj/H]],4,0)*AL35,"")</f>
        <v>385.34544</v>
      </c>
      <c r="AN35" s="17" t="str">
        <f>IFERROR(+VLOOKUP(AJ35,[1]!Plan[[Cod_ART]:[Cajas]],7,0),"")</f>
        <v/>
      </c>
      <c r="AO35" s="18" t="str">
        <f>IFERROR(+VLOOKUP(AJ35,[1]!D01__SD_STO_ART[[COD_ART]:[COD_GRU]],3,0),"")</f>
        <v xml:space="preserve">MEC </v>
      </c>
    </row>
    <row r="36" spans="1:41" ht="24">
      <c r="A36" s="13"/>
      <c r="B36" s="14" t="str">
        <f>IFERROR(+VLOOKUP(A36,[1]!D01__SD_STO_ART[[COD_ART]:[COD_GRU]],2,0),"")</f>
        <v/>
      </c>
      <c r="C36" s="15"/>
      <c r="D36" s="16" t="str">
        <f>IFERROR(+VLOOKUP(A36,[1]!_C108__Cobertura_Central[[COD_ART]:[Cj/H]],4,0)*C36,"")</f>
        <v/>
      </c>
      <c r="E36" s="17" t="str">
        <f>IFERROR(+VLOOKUP(A36,[1]!Plan[[Cod_ART]:[Cajas]],7,0),"")</f>
        <v/>
      </c>
      <c r="F36" s="18" t="str">
        <f>IFERROR(+VLOOKUP(A36,[1]!D01__SD_STO_ART[[COD_ART]:[COD_GRU]],3,0),"")</f>
        <v/>
      </c>
      <c r="G36" s="19" t="str">
        <f t="shared" si="8"/>
        <v/>
      </c>
      <c r="H36" s="13"/>
      <c r="I36" s="14" t="str">
        <f>IFERROR(+VLOOKUP(H36,[1]!D01__SD_STO_ART[[COD_ART]:[COD_GRU]],2,0),"")</f>
        <v/>
      </c>
      <c r="J36" s="15"/>
      <c r="K36" s="16" t="str">
        <f>IFERROR(+VLOOKUP(H36,[1]!_C108__Cobertura_Central[[COD_ART]:[Cj/H]],4,0)*J36,"")</f>
        <v/>
      </c>
      <c r="L36" s="17" t="str">
        <f>IFERROR(+VLOOKUP(H36,[1]!Plan[[Cod_ART]:[Cajas]],7,0),"")</f>
        <v/>
      </c>
      <c r="M36" s="18" t="str">
        <f>IFERROR(+VLOOKUP(H36,[1]!D01__SD_STO_ART[[COD_ART]:[COD_GRU]],3,0),"")</f>
        <v/>
      </c>
      <c r="N36" s="19" t="str">
        <f t="shared" ref="N36:N42" si="9">IF(H36="","",+$J$20)</f>
        <v/>
      </c>
      <c r="O36" s="13"/>
      <c r="P36" s="14" t="str">
        <f>IFERROR(+VLOOKUP(O36,[1]!D01__SD_STO_ART[[COD_ART]:[COD_GRU]],2,0),"")</f>
        <v/>
      </c>
      <c r="Q36" s="15"/>
      <c r="R36" s="16" t="str">
        <f>IFERROR(+VLOOKUP(O36,[1]!_C108__Cobertura_Central[[COD_ART]:[Cj/H]],4,0)*Q36,"")</f>
        <v/>
      </c>
      <c r="S36" s="17" t="str">
        <f>IFERROR(+VLOOKUP(O36,[1]!Plan[[Cod_ART]:[Cajas]],7,0),"")</f>
        <v/>
      </c>
      <c r="T36" s="18" t="str">
        <f>IFERROR(+VLOOKUP(O36,[1]!D01__SD_STO_ART[[COD_ART]:[COD_GRU]],3,0),"")</f>
        <v/>
      </c>
      <c r="U36" s="19" t="str">
        <f t="shared" si="6"/>
        <v/>
      </c>
      <c r="V36" s="13" t="s">
        <v>44</v>
      </c>
      <c r="W36" s="14" t="str">
        <f>IFERROR(+VLOOKUP(V36,[1]!D01__SD_STO_ART[[COD_ART]:[COD_GRU]],2,0),"")</f>
        <v>Barra Castellana</v>
      </c>
      <c r="X36" s="15">
        <v>0.8</v>
      </c>
      <c r="Y36" s="16">
        <f>IFERROR(+VLOOKUP(V36,[1]!_C108__Cobertura_Central[[COD_ART]:[Cj/H]],4,0)*X36,"")</f>
        <v>96.733248000000003</v>
      </c>
      <c r="Z36" s="17" t="str">
        <f>IFERROR(+VLOOKUP(V36,[1]!Plan[[Cod_ART]:[Cajas]],7,0),"")</f>
        <v/>
      </c>
      <c r="AA36" s="18" t="str">
        <f>IFERROR(+VLOOKUP(V36,[1]!D01__SD_STO_ART[[COD_ART]:[COD_GRU]],3,0),"")</f>
        <v xml:space="preserve">MEC </v>
      </c>
      <c r="AB36" s="19">
        <f t="shared" si="5"/>
        <v>0</v>
      </c>
      <c r="AC36" s="13" t="s">
        <v>37</v>
      </c>
      <c r="AD36" s="14" t="str">
        <f>IFERROR(+VLOOKUP(AC36,[1]!D01__SD_STO_ART[[COD_ART]:[COD_GRU]],2,0),"")</f>
        <v>Bocata</v>
      </c>
      <c r="AE36" s="15">
        <v>2</v>
      </c>
      <c r="AF36" s="16">
        <f>IFERROR(+VLOOKUP(AC36,[1]!_C108__Cobertura_Central[[COD_ART]:[Cj/H]],4,0)*AE36,"")</f>
        <v>448.91428000000002</v>
      </c>
      <c r="AG36" s="17" t="str">
        <f>IFERROR(+VLOOKUP(AC36,[1]!Plan[[Cod_ART]:[Cajas]],7,0),"")</f>
        <v/>
      </c>
      <c r="AH36" s="18" t="str">
        <f>IFERROR(+VLOOKUP(AC36,[1]!D01__SD_STO_ART[[COD_ART]:[COD_GRU]],3,0),"")</f>
        <v xml:space="preserve">MEC </v>
      </c>
      <c r="AI36" s="19">
        <f t="shared" si="7"/>
        <v>0</v>
      </c>
      <c r="AJ36" s="13"/>
      <c r="AK36" s="14" t="str">
        <f>IFERROR(+VLOOKUP(AJ36,[1]!D01__SD_STO_ART[[COD_ART]:[COD_GRU]],2,0),"")</f>
        <v/>
      </c>
      <c r="AL36" s="15"/>
      <c r="AM36" s="16" t="str">
        <f>IFERROR(+VLOOKUP(AJ36,[1]!_C108__Cobertura_Central[[COD_ART]:[Cj/H]],4,0)*AL36,"")</f>
        <v/>
      </c>
      <c r="AN36" s="17" t="str">
        <f>IFERROR(+VLOOKUP(AJ36,[1]!Plan[[Cod_ART]:[Cajas]],7,0),"")</f>
        <v/>
      </c>
      <c r="AO36" s="18" t="str">
        <f>IFERROR(+VLOOKUP(AJ36,[1]!D01__SD_STO_ART[[COD_ART]:[COD_GRU]],3,0),"")</f>
        <v/>
      </c>
    </row>
    <row r="37" spans="1:41" ht="36">
      <c r="A37" s="13"/>
      <c r="B37" s="14" t="str">
        <f>IFERROR(+VLOOKUP(A37,[1]!D01__SD_STO_ART[[COD_ART]:[COD_GRU]],2,0),"")</f>
        <v/>
      </c>
      <c r="C37" s="15"/>
      <c r="D37" s="16" t="str">
        <f>IFERROR(+VLOOKUP(A37,[1]!_C108__Cobertura_Central[[COD_ART]:[Cj/H]],4,0)*C37,"")</f>
        <v/>
      </c>
      <c r="E37" s="17" t="str">
        <f>IFERROR(+VLOOKUP(A37,[1]!Plan[[Cod_ART]:[Cajas]],7,0),"")</f>
        <v/>
      </c>
      <c r="F37" s="18" t="str">
        <f>IFERROR(+VLOOKUP(A37,[1]!D01__SD_STO_ART[[COD_ART]:[COD_GRU]],3,0),"")</f>
        <v/>
      </c>
      <c r="G37" s="19" t="str">
        <f t="shared" si="8"/>
        <v/>
      </c>
      <c r="H37" s="13"/>
      <c r="I37" s="14" t="str">
        <f>IFERROR(+VLOOKUP(H37,[1]!D01__SD_STO_ART[[COD_ART]:[COD_GRU]],2,0),"")</f>
        <v/>
      </c>
      <c r="J37" s="15"/>
      <c r="K37" s="16" t="str">
        <f>IFERROR(+VLOOKUP(H37,[1]!_C108__Cobertura_Central[[COD_ART]:[Cj/H]],4,0)*J37,"")</f>
        <v/>
      </c>
      <c r="L37" s="17" t="str">
        <f>IFERROR(+VLOOKUP(H37,[1]!Plan[[Cod_ART]:[Cajas]],7,0),"")</f>
        <v/>
      </c>
      <c r="M37" s="18" t="str">
        <f>IFERROR(+VLOOKUP(H37,[1]!D01__SD_STO_ART[[COD_ART]:[COD_GRU]],3,0),"")</f>
        <v/>
      </c>
      <c r="N37" s="19" t="str">
        <f t="shared" si="9"/>
        <v/>
      </c>
      <c r="O37" s="13"/>
      <c r="P37" s="14" t="str">
        <f>IFERROR(+VLOOKUP(O37,[1]!D01__SD_STO_ART[[COD_ART]:[COD_GRU]],2,0),"")</f>
        <v/>
      </c>
      <c r="Q37" s="15"/>
      <c r="R37" s="16" t="str">
        <f>IFERROR(+VLOOKUP(O37,[1]!_C108__Cobertura_Central[[COD_ART]:[Cj/H]],4,0)*Q37,"")</f>
        <v/>
      </c>
      <c r="S37" s="17" t="str">
        <f>IFERROR(+VLOOKUP(O37,[1]!Plan[[Cod_ART]:[Cajas]],7,0),"")</f>
        <v/>
      </c>
      <c r="T37" s="18" t="str">
        <f>IFERROR(+VLOOKUP(O37,[1]!D01__SD_STO_ART[[COD_ART]:[COD_GRU]],3,0),"")</f>
        <v/>
      </c>
      <c r="U37" s="19" t="str">
        <f t="shared" si="6"/>
        <v/>
      </c>
      <c r="V37" s="13" t="s">
        <v>42</v>
      </c>
      <c r="W37" s="14" t="str">
        <f>IFERROR(+VLOOKUP(V37,[1]!D01__SD_STO_ART[[COD_ART]:[COD_GRU]],2,0),"")</f>
        <v>Barra Castellana</v>
      </c>
      <c r="X37" s="15">
        <v>1.2</v>
      </c>
      <c r="Y37" s="16">
        <f>IFERROR(+VLOOKUP(V37,[1]!_C108__Cobertura_Central[[COD_ART]:[Cj/H]],4,0)*X37,"")</f>
        <v>164.47472400000001</v>
      </c>
      <c r="Z37" s="17" t="str">
        <f>IFERROR(+VLOOKUP(V37,[1]!Plan[[Cod_ART]:[Cajas]],7,0),"")</f>
        <v/>
      </c>
      <c r="AA37" s="18" t="str">
        <f>IFERROR(+VLOOKUP(V37,[1]!D01__SD_STO_ART[[COD_ART]:[COD_GRU]],3,0),"")</f>
        <v xml:space="preserve">MEC </v>
      </c>
      <c r="AB37" s="19">
        <f t="shared" si="5"/>
        <v>0</v>
      </c>
      <c r="AC37" s="13" t="s">
        <v>68</v>
      </c>
      <c r="AD37" s="14" t="str">
        <f>IFERROR(+VLOOKUP(AC37,[1]!D01__SD_STO_ART[[COD_ART]:[COD_GRU]],2,0),"")</f>
        <v>Viena con Salvado Pequeña</v>
      </c>
      <c r="AE37" s="15">
        <v>2</v>
      </c>
      <c r="AF37" s="16">
        <f>IFERROR(+VLOOKUP(AC37,[1]!_C108__Cobertura_Central[[COD_ART]:[Cj/H]],4,0)*AE37,"")</f>
        <v>411.48579999999998</v>
      </c>
      <c r="AG37" s="17" t="str">
        <f>IFERROR(+VLOOKUP(AC37,[1]!Plan[[Cod_ART]:[Cajas]],7,0),"")</f>
        <v/>
      </c>
      <c r="AH37" s="18" t="str">
        <f>IFERROR(+VLOOKUP(AC37,[1]!D01__SD_STO_ART[[COD_ART]:[COD_GRU]],3,0),"")</f>
        <v xml:space="preserve">MEC </v>
      </c>
      <c r="AI37" s="19">
        <f t="shared" si="7"/>
        <v>0</v>
      </c>
      <c r="AJ37" s="13"/>
      <c r="AK37" s="14" t="str">
        <f>IFERROR(+VLOOKUP(AJ37,[1]!D01__SD_STO_ART[[COD_ART]:[COD_GRU]],2,0),"")</f>
        <v/>
      </c>
      <c r="AL37" s="15"/>
      <c r="AM37" s="16" t="str">
        <f>IFERROR(+VLOOKUP(AJ37,[1]!_C108__Cobertura_Central[[COD_ART]:[Cj/H]],4,0)*AL37,"")</f>
        <v/>
      </c>
      <c r="AN37" s="17" t="str">
        <f>IFERROR(+VLOOKUP(AJ37,[1]!Plan[[Cod_ART]:[Cajas]],7,0),"")</f>
        <v/>
      </c>
      <c r="AO37" s="18" t="str">
        <f>IFERROR(+VLOOKUP(AJ37,[1]!D01__SD_STO_ART[[COD_ART]:[COD_GRU]],3,0),"")</f>
        <v/>
      </c>
    </row>
    <row r="38" spans="1:41" ht="24">
      <c r="A38" s="13"/>
      <c r="B38" s="14" t="str">
        <f>IFERROR(+VLOOKUP(A38,[1]!D01__SD_STO_ART[[COD_ART]:[COD_GRU]],2,0),"")</f>
        <v/>
      </c>
      <c r="C38" s="15"/>
      <c r="D38" s="16" t="str">
        <f>IFERROR(+VLOOKUP(A38,[1]!_C108__Cobertura_Central[[COD_ART]:[Cj/H]],4,0)*C38,"")</f>
        <v/>
      </c>
      <c r="E38" s="17" t="str">
        <f>IFERROR(+VLOOKUP(A38,[1]!Plan[[Cod_ART]:[Cajas]],7,0),"")</f>
        <v/>
      </c>
      <c r="F38" s="18" t="str">
        <f>IFERROR(+VLOOKUP(A38,[1]!D01__SD_STO_ART[[COD_ART]:[COD_GRU]],3,0),"")</f>
        <v/>
      </c>
      <c r="G38" s="19" t="str">
        <f t="shared" si="8"/>
        <v/>
      </c>
      <c r="H38" s="13"/>
      <c r="I38" s="14" t="str">
        <f>IFERROR(+VLOOKUP(H38,[1]!D01__SD_STO_ART[[COD_ART]:[COD_GRU]],2,0),"")</f>
        <v/>
      </c>
      <c r="J38" s="15"/>
      <c r="K38" s="16" t="str">
        <f>IFERROR(+VLOOKUP(H38,[1]!_C108__Cobertura_Central[[COD_ART]:[Cj/H]],4,0)*J38,"")</f>
        <v/>
      </c>
      <c r="L38" s="17" t="str">
        <f>IFERROR(+VLOOKUP(H38,[1]!Plan[[Cod_ART]:[Cajas]],7,0),"")</f>
        <v/>
      </c>
      <c r="M38" s="18" t="str">
        <f>IFERROR(+VLOOKUP(H38,[1]!D01__SD_STO_ART[[COD_ART]:[COD_GRU]],3,0),"")</f>
        <v/>
      </c>
      <c r="N38" s="19" t="str">
        <f t="shared" si="9"/>
        <v/>
      </c>
      <c r="O38" s="13"/>
      <c r="P38" s="14" t="str">
        <f>IFERROR(+VLOOKUP(O38,[1]!D01__SD_STO_ART[[COD_ART]:[COD_GRU]],2,0),"")</f>
        <v/>
      </c>
      <c r="Q38" s="15"/>
      <c r="R38" s="16" t="str">
        <f>IFERROR(+VLOOKUP(O38,[1]!_C108__Cobertura_Central[[COD_ART]:[Cj/H]],4,0)*Q38,"")</f>
        <v/>
      </c>
      <c r="S38" s="17" t="str">
        <f>IFERROR(+VLOOKUP(O38,[1]!Plan[[Cod_ART]:[Cajas]],7,0),"")</f>
        <v/>
      </c>
      <c r="T38" s="18" t="str">
        <f>IFERROR(+VLOOKUP(O38,[1]!D01__SD_STO_ART[[COD_ART]:[COD_GRU]],3,0),"")</f>
        <v/>
      </c>
      <c r="U38" s="19" t="str">
        <f t="shared" si="6"/>
        <v/>
      </c>
      <c r="V38" s="13"/>
      <c r="W38" s="14" t="str">
        <f>IFERROR(+VLOOKUP(V38,[1]!D01__SD_STO_ART[[COD_ART]:[COD_GRU]],2,0),"")</f>
        <v/>
      </c>
      <c r="X38" s="15"/>
      <c r="Y38" s="16" t="str">
        <f>IFERROR(+VLOOKUP(V38,[1]!_C108__Cobertura_Central[[COD_ART]:[Cj/H]],4,0)*X38,"")</f>
        <v/>
      </c>
      <c r="Z38" s="17" t="str">
        <f>IFERROR(+VLOOKUP(V38,[1]!Plan[[Cod_ART]:[Cajas]],7,0),"")</f>
        <v/>
      </c>
      <c r="AA38" s="18" t="str">
        <f>IFERROR(+VLOOKUP(V38,[1]!D01__SD_STO_ART[[COD_ART]:[COD_GRU]],3,0),"")</f>
        <v/>
      </c>
      <c r="AB38" s="19" t="str">
        <f t="shared" si="5"/>
        <v/>
      </c>
      <c r="AC38" s="13" t="s">
        <v>108</v>
      </c>
      <c r="AD38" s="14" t="str">
        <f>IFERROR(+VLOOKUP(AC38,[1]!D01__SD_STO_ART[[COD_ART]:[COD_GRU]],2,0),"")</f>
        <v>Pepito con Salvado Easy</v>
      </c>
      <c r="AE38" s="15">
        <v>2</v>
      </c>
      <c r="AF38" s="16">
        <f>IFERROR(+VLOOKUP(AC38,[1]!_C108__Cobertura_Central[[COD_ART]:[Cj/H]],4,0)*AE38,"")</f>
        <v>332.43155999999999</v>
      </c>
      <c r="AG38" s="17" t="str">
        <f>IFERROR(+VLOOKUP(AC38,[1]!Plan[[Cod_ART]:[Cajas]],7,0),"")</f>
        <v/>
      </c>
      <c r="AH38" s="18" t="str">
        <f>IFERROR(+VLOOKUP(AC38,[1]!D01__SD_STO_ART[[COD_ART]:[COD_GRU]],3,0),"")</f>
        <v xml:space="preserve">MEC </v>
      </c>
      <c r="AI38" s="19">
        <f t="shared" si="7"/>
        <v>0</v>
      </c>
      <c r="AJ38" s="13"/>
      <c r="AK38" s="14" t="str">
        <f>IFERROR(+VLOOKUP(AJ38,[1]!D01__SD_STO_ART[[COD_ART]:[COD_GRU]],2,0),"")</f>
        <v/>
      </c>
      <c r="AL38" s="15"/>
      <c r="AM38" s="16" t="str">
        <f>IFERROR(+VLOOKUP(AJ38,[1]!_C108__Cobertura_Central[[COD_ART]:[Cj/H]],4,0)*AL38,"")</f>
        <v/>
      </c>
      <c r="AN38" s="17" t="str">
        <f>IFERROR(+VLOOKUP(AJ38,[1]!Plan[[Cod_ART]:[Cajas]],7,0),"")</f>
        <v/>
      </c>
      <c r="AO38" s="18" t="str">
        <f>IFERROR(+VLOOKUP(AJ38,[1]!D01__SD_STO_ART[[COD_ART]:[COD_GRU]],3,0),"")</f>
        <v/>
      </c>
    </row>
    <row r="39" spans="1:41" ht="36">
      <c r="A39" s="13"/>
      <c r="B39" s="14" t="str">
        <f>IFERROR(+VLOOKUP(A39,[1]!D01__SD_STO_ART[[COD_ART]:[COD_GRU]],2,0),"")</f>
        <v/>
      </c>
      <c r="C39" s="15"/>
      <c r="D39" s="16" t="str">
        <f>IFERROR(+VLOOKUP(A39,[1]!_C108__Cobertura_Central[[COD_ART]:[Cj/H]],4,0)*C39,"")</f>
        <v/>
      </c>
      <c r="E39" s="17" t="str">
        <f>IFERROR(+VLOOKUP(A39,[1]!Plan[[Cod_ART]:[Cajas]],7,0),"")</f>
        <v/>
      </c>
      <c r="F39" s="18" t="str">
        <f>IFERROR(+VLOOKUP(A39,[1]!D01__SD_STO_ART[[COD_ART]:[COD_GRU]],3,0),"")</f>
        <v/>
      </c>
      <c r="G39" s="19" t="str">
        <f t="shared" si="8"/>
        <v/>
      </c>
      <c r="H39" s="13"/>
      <c r="I39" s="14" t="str">
        <f>IFERROR(+VLOOKUP(H39,[1]!D01__SD_STO_ART[[COD_ART]:[COD_GRU]],2,0),"")</f>
        <v/>
      </c>
      <c r="J39" s="15"/>
      <c r="K39" s="16" t="str">
        <f>IFERROR(+VLOOKUP(H39,[1]!_C108__Cobertura_Central[[COD_ART]:[Cj/H]],4,0)*J39,"")</f>
        <v/>
      </c>
      <c r="L39" s="17" t="str">
        <f>IFERROR(+VLOOKUP(H39,[1]!Plan[[Cod_ART]:[Cajas]],7,0),"")</f>
        <v/>
      </c>
      <c r="M39" s="18" t="str">
        <f>IFERROR(+VLOOKUP(H39,[1]!D01__SD_STO_ART[[COD_ART]:[COD_GRU]],3,0),"")</f>
        <v/>
      </c>
      <c r="N39" s="19" t="str">
        <f>IF(H39="","",+$J$20)</f>
        <v/>
      </c>
      <c r="O39" s="13"/>
      <c r="P39" s="14" t="str">
        <f>IFERROR(+VLOOKUP(O39,[1]!D01__SD_STO_ART[[COD_ART]:[COD_GRU]],2,0),"")</f>
        <v/>
      </c>
      <c r="Q39" s="15"/>
      <c r="R39" s="16" t="str">
        <f>IFERROR(+VLOOKUP(O39,[1]!_C108__Cobertura_Central[[COD_ART]:[Cj/H]],4,0)*Q39,"")</f>
        <v/>
      </c>
      <c r="S39" s="17" t="str">
        <f>IFERROR(+VLOOKUP(O39,[1]!Plan[[Cod_ART]:[Cajas]],7,0),"")</f>
        <v/>
      </c>
      <c r="T39" s="18" t="str">
        <f>IFERROR(+VLOOKUP(O39,[1]!D01__SD_STO_ART[[COD_ART]:[COD_GRU]],3,0),"")</f>
        <v/>
      </c>
      <c r="U39" s="19" t="str">
        <f t="shared" si="6"/>
        <v/>
      </c>
      <c r="V39" s="13" t="s">
        <v>122</v>
      </c>
      <c r="W39" s="14" t="str">
        <f>IFERROR(+VLOOKUP(V39,[1]!D01__SD_STO_ART[[COD_ART]:[COD_GRU]],2,0),"")</f>
        <v>Panecito Sin Sal Añadida Easy</v>
      </c>
      <c r="X39" s="15">
        <v>2</v>
      </c>
      <c r="Y39" s="16">
        <f>IFERROR(+VLOOKUP(V39,[1]!_C108__Cobertura_Central[[COD_ART]:[Cj/H]],4,0)*X39,"")</f>
        <v>316.78034000000002</v>
      </c>
      <c r="Z39" s="17" t="str">
        <f>IFERROR(+VLOOKUP(V39,[1]!Plan[[Cod_ART]:[Cajas]],7,0),"")</f>
        <v/>
      </c>
      <c r="AA39" s="18" t="str">
        <f>IFERROR(+VLOOKUP(V39,[1]!D01__SD_STO_ART[[COD_ART]:[COD_GRU]],3,0),"")</f>
        <v xml:space="preserve">MEC </v>
      </c>
      <c r="AB39" s="19">
        <f>IF(V39="","",+$X$20)</f>
        <v>0</v>
      </c>
      <c r="AC39" s="13" t="s">
        <v>118</v>
      </c>
      <c r="AD39" s="14" t="str">
        <f>IFERROR(+VLOOKUP(AC39,[1]!D01__SD_STO_ART[[COD_ART]:[COD_GRU]],2,0),"")</f>
        <v>Panecito con Salvado Easy</v>
      </c>
      <c r="AE39" s="15">
        <v>2</v>
      </c>
      <c r="AF39" s="16">
        <f>IFERROR(+VLOOKUP(AC39,[1]!_C108__Cobertura_Central[[COD_ART]:[Cj/H]],4,0)*AE39,"")</f>
        <v>316.79286000000002</v>
      </c>
      <c r="AG39" s="17" t="str">
        <f>IFERROR(+VLOOKUP(AC39,[1]!Plan[[Cod_ART]:[Cajas]],7,0),"")</f>
        <v/>
      </c>
      <c r="AH39" s="18" t="str">
        <f>IFERROR(+VLOOKUP(AC39,[1]!D01__SD_STO_ART[[COD_ART]:[COD_GRU]],3,0),"")</f>
        <v xml:space="preserve">MEC </v>
      </c>
      <c r="AI39" s="19">
        <f t="shared" si="7"/>
        <v>0</v>
      </c>
      <c r="AJ39" s="13" t="s">
        <v>151</v>
      </c>
      <c r="AK39" s="14" t="str">
        <f>IFERROR(+VLOOKUP(AJ39,[1]!D01__SD_STO_ART[[COD_ART]:[COD_GRU]],2,0),"")</f>
        <v>Baguetina Cereales</v>
      </c>
      <c r="AL39" s="15">
        <v>8</v>
      </c>
      <c r="AM39" s="16">
        <f>IFERROR(+VLOOKUP(AJ39,[1]!_C108__Cobertura_Central[[COD_ART]:[Cj/H]],4,0)*AL39,"")</f>
        <v>856.76895999999999</v>
      </c>
      <c r="AN39" s="17" t="str">
        <f>IFERROR(+VLOOKUP(AJ39,[1]!Plan[[Cod_ART]:[Cajas]],7,0),"")</f>
        <v/>
      </c>
      <c r="AO39" s="18" t="str">
        <f>IFERROR(+VLOOKUP(AJ39,[1]!D01__SD_STO_ART[[COD_ART]:[COD_GRU]],3,0),"")</f>
        <v>VIME</v>
      </c>
    </row>
    <row r="40" spans="1:41" ht="24">
      <c r="A40" s="13"/>
      <c r="B40" s="14" t="str">
        <f>IFERROR(+VLOOKUP(A40,[1]!D01__SD_STO_ART[[COD_ART]:[COD_GRU]],2,0),"")</f>
        <v/>
      </c>
      <c r="C40" s="15"/>
      <c r="D40" s="16" t="str">
        <f>IFERROR(+VLOOKUP(A40,[1]!_C108__Cobertura_Central[[COD_ART]:[Cj/H]],4,0)*C40,"")</f>
        <v/>
      </c>
      <c r="E40" s="17" t="str">
        <f>IFERROR(+VLOOKUP(A40,[1]!Plan[[Cod_ART]:[Cajas]],7,0),"")</f>
        <v/>
      </c>
      <c r="F40" s="18" t="str">
        <f>IFERROR(+VLOOKUP(A40,[1]!D01__SD_STO_ART[[COD_ART]:[COD_GRU]],3,0),"")</f>
        <v/>
      </c>
      <c r="G40" s="19" t="str">
        <f t="shared" si="8"/>
        <v/>
      </c>
      <c r="H40" s="13"/>
      <c r="I40" s="14" t="str">
        <f>IFERROR(+VLOOKUP(H40,[1]!D01__SD_STO_ART[[COD_ART]:[COD_GRU]],2,0),"")</f>
        <v/>
      </c>
      <c r="J40" s="15"/>
      <c r="K40" s="16" t="str">
        <f>IFERROR(+VLOOKUP(H40,[1]!_C108__Cobertura_Central[[COD_ART]:[Cj/H]],4,0)*J40,"")</f>
        <v/>
      </c>
      <c r="L40" s="17" t="str">
        <f>IFERROR(+VLOOKUP(H40,[1]!Plan[[Cod_ART]:[Cajas]],7,0),"")</f>
        <v/>
      </c>
      <c r="M40" s="18" t="str">
        <f>IFERROR(+VLOOKUP(H40,[1]!D01__SD_STO_ART[[COD_ART]:[COD_GRU]],3,0),"")</f>
        <v/>
      </c>
      <c r="N40" s="19" t="str">
        <f t="shared" si="9"/>
        <v/>
      </c>
      <c r="O40" s="13"/>
      <c r="P40" s="14" t="str">
        <f>IFERROR(+VLOOKUP(O40,[1]!D01__SD_STO_ART[[COD_ART]:[COD_GRU]],2,0),"")</f>
        <v/>
      </c>
      <c r="Q40" s="15"/>
      <c r="R40" s="16" t="str">
        <f>IFERROR(+VLOOKUP(O40,[1]!_C108__Cobertura_Central[[COD_ART]:[Cj/H]],4,0)*Q40,"")</f>
        <v/>
      </c>
      <c r="S40" s="17" t="str">
        <f>IFERROR(+VLOOKUP(O40,[1]!Plan[[Cod_ART]:[Cajas]],7,0),"")</f>
        <v/>
      </c>
      <c r="T40" s="18" t="str">
        <f>IFERROR(+VLOOKUP(O40,[1]!D01__SD_STO_ART[[COD_ART]:[COD_GRU]],3,0),"")</f>
        <v/>
      </c>
      <c r="U40" s="19" t="str">
        <f t="shared" si="6"/>
        <v/>
      </c>
      <c r="V40" s="13" t="s">
        <v>106</v>
      </c>
      <c r="W40" s="14" t="str">
        <f>IFERROR(+VLOOKUP(V40,[1]!D01__SD_STO_ART[[COD_ART]:[COD_GRU]],2,0),"")</f>
        <v>Pepito Sin Sal Añadida Easy</v>
      </c>
      <c r="X40" s="15">
        <v>2</v>
      </c>
      <c r="Y40" s="16">
        <f>IFERROR(+VLOOKUP(V40,[1]!_C108__Cobertura_Central[[COD_ART]:[Cj/H]],4,0)*X40,"")</f>
        <v>332.45256000000001</v>
      </c>
      <c r="Z40" s="17" t="str">
        <f>IFERROR(+VLOOKUP(V40,[1]!Plan[[Cod_ART]:[Cajas]],7,0),"")</f>
        <v/>
      </c>
      <c r="AA40" s="18" t="str">
        <f>IFERROR(+VLOOKUP(V40,[1]!D01__SD_STO_ART[[COD_ART]:[COD_GRU]],3,0),"")</f>
        <v xml:space="preserve">MEC </v>
      </c>
      <c r="AB40" s="19">
        <f>IF(V40="","",+$X$20)</f>
        <v>0</v>
      </c>
      <c r="AC40" s="13"/>
      <c r="AD40" s="14" t="str">
        <f>IFERROR(+VLOOKUP(AC40,[1]!D01__SD_STO_ART[[COD_ART]:[COD_GRU]],2,0),"")</f>
        <v/>
      </c>
      <c r="AE40" s="15"/>
      <c r="AF40" s="16" t="str">
        <f>IFERROR(+VLOOKUP(AC40,[1]!_C108__Cobertura_Central[[COD_ART]:[Cj/H]],4,0)*AE40,"")</f>
        <v/>
      </c>
      <c r="AG40" s="17" t="str">
        <f>IFERROR(+VLOOKUP(AC40,[1]!Plan[[Cod_ART]:[Cajas]],7,0),"")</f>
        <v/>
      </c>
      <c r="AH40" s="18" t="str">
        <f>IFERROR(+VLOOKUP(AC40,[1]!D01__SD_STO_ART[[COD_ART]:[COD_GRU]],3,0),"")</f>
        <v/>
      </c>
      <c r="AI40" s="19" t="str">
        <f>IF(AC40="","",+$AE$20)</f>
        <v/>
      </c>
      <c r="AJ40" s="13" t="s">
        <v>147</v>
      </c>
      <c r="AK40" s="14" t="str">
        <f>IFERROR(+VLOOKUP(AJ40,[1]!D01__SD_STO_ART[[COD_ART]:[COD_GRU]],2,0),"")</f>
        <v>Panecillo con  Semillas</v>
      </c>
      <c r="AL40" s="15">
        <v>8</v>
      </c>
      <c r="AM40" s="16">
        <f>IFERROR(+VLOOKUP(AJ40,[1]!_C108__Cobertura_Central[[COD_ART]:[Cj/H]],4,0)*AL40,"")</f>
        <v>1110.8571199999999</v>
      </c>
      <c r="AN40" s="17" t="str">
        <f>IFERROR(+VLOOKUP(AJ40,[1]!Plan[[Cod_ART]:[Cajas]],7,0),"")</f>
        <v/>
      </c>
      <c r="AO40" s="18" t="str">
        <f>IFERROR(+VLOOKUP(AJ40,[1]!D01__SD_STO_ART[[COD_ART]:[COD_GRU]],3,0),"")</f>
        <v>VIME</v>
      </c>
    </row>
    <row r="41" spans="1:41" ht="36">
      <c r="A41" s="13"/>
      <c r="B41" s="14" t="str">
        <f>IFERROR(+VLOOKUP(A41,[1]!D01__SD_STO_ART[[COD_ART]:[COD_GRU]],2,0),"")</f>
        <v/>
      </c>
      <c r="C41" s="15"/>
      <c r="D41" s="16" t="str">
        <f>IFERROR(+VLOOKUP(A41,[1]!_C108__Cobertura_Central[[COD_ART]:[Cj/H]],4,0)*C41,"")</f>
        <v/>
      </c>
      <c r="E41" s="17" t="str">
        <f>IFERROR(+VLOOKUP(A41,[1]!Plan[[Cod_ART]:[Cajas]],7,0),"")</f>
        <v/>
      </c>
      <c r="F41" s="18" t="str">
        <f>IFERROR(+VLOOKUP(A41,[1]!D01__SD_STO_ART[[COD_ART]:[COD_GRU]],3,0),"")</f>
        <v/>
      </c>
      <c r="G41" s="19" t="str">
        <f t="shared" si="8"/>
        <v/>
      </c>
      <c r="H41" s="13"/>
      <c r="I41" s="14" t="str">
        <f>IFERROR(+VLOOKUP(H41,[1]!D01__SD_STO_ART[[COD_ART]:[COD_GRU]],2,0),"")</f>
        <v/>
      </c>
      <c r="J41" s="15"/>
      <c r="K41" s="16" t="str">
        <f>IFERROR(+VLOOKUP(H41,[1]!_C108__Cobertura_Central[[COD_ART]:[Cj/H]],4,0)*J41,"")</f>
        <v/>
      </c>
      <c r="L41" s="17" t="str">
        <f>IFERROR(+VLOOKUP(H41,[1]!Plan[[Cod_ART]:[Cajas]],7,0),"")</f>
        <v/>
      </c>
      <c r="M41" s="18" t="str">
        <f>IFERROR(+VLOOKUP(H41,[1]!D01__SD_STO_ART[[COD_ART]:[COD_GRU]],3,0),"")</f>
        <v/>
      </c>
      <c r="N41" s="19" t="str">
        <f t="shared" si="9"/>
        <v/>
      </c>
      <c r="O41" s="13"/>
      <c r="P41" s="14" t="str">
        <f>IFERROR(+VLOOKUP(O41,[1]!D01__SD_STO_ART[[COD_ART]:[COD_GRU]],2,0),"")</f>
        <v/>
      </c>
      <c r="Q41" s="15"/>
      <c r="R41" s="16" t="str">
        <f>IFERROR(+VLOOKUP(O41,[1]!_C108__Cobertura_Central[[COD_ART]:[Cj/H]],4,0)*Q41,"")</f>
        <v/>
      </c>
      <c r="S41" s="17" t="str">
        <f>IFERROR(+VLOOKUP(O41,[1]!Plan[[Cod_ART]:[Cajas]],7,0),"")</f>
        <v/>
      </c>
      <c r="T41" s="18" t="str">
        <f>IFERROR(+VLOOKUP(O41,[1]!D01__SD_STO_ART[[COD_ART]:[COD_GRU]],3,0),"")</f>
        <v/>
      </c>
      <c r="U41" s="19" t="str">
        <f>IF(O41="","",+$Q$20)</f>
        <v/>
      </c>
      <c r="V41" s="13" t="s">
        <v>110</v>
      </c>
      <c r="W41" s="14" t="str">
        <f>IFERROR(+VLOOKUP(V41,[1]!D01__SD_STO_ART[[COD_ART]:[COD_GRU]],2,0),"")</f>
        <v>Pepito con Salvado Sin Sal Añadida Easy</v>
      </c>
      <c r="X41" s="15">
        <v>1</v>
      </c>
      <c r="Y41" s="16">
        <f>IFERROR(+VLOOKUP(V41,[1]!_C108__Cobertura_Central[[COD_ART]:[Cj/H]],4,0)*X41,"")</f>
        <v>166.21038999999999</v>
      </c>
      <c r="Z41" s="17" t="str">
        <f>IFERROR(+VLOOKUP(V41,[1]!Plan[[Cod_ART]:[Cajas]],7,0),"")</f>
        <v/>
      </c>
      <c r="AA41" s="18" t="str">
        <f>IFERROR(+VLOOKUP(V41,[1]!D01__SD_STO_ART[[COD_ART]:[COD_GRU]],3,0),"")</f>
        <v xml:space="preserve">MEC </v>
      </c>
      <c r="AB41" s="19">
        <f>IF(V41="","",+$X$20)</f>
        <v>0</v>
      </c>
      <c r="AC41" s="13"/>
      <c r="AD41" s="14" t="str">
        <f>IFERROR(+VLOOKUP(AC41,[1]!D01__SD_STO_ART[[COD_ART]:[COD_GRU]],2,0),"")</f>
        <v/>
      </c>
      <c r="AE41" s="15"/>
      <c r="AF41" s="16" t="str">
        <f>IFERROR(+VLOOKUP(AC41,[1]!_C108__Cobertura_Central[[COD_ART]:[Cj/H]],4,0)*AE41,"")</f>
        <v/>
      </c>
      <c r="AG41" s="17" t="str">
        <f>IFERROR(+VLOOKUP(AC41,[1]!Plan[[Cod_ART]:[Cajas]],7,0),"")</f>
        <v/>
      </c>
      <c r="AH41" s="18" t="str">
        <f>IFERROR(+VLOOKUP(AC41,[1]!D01__SD_STO_ART[[COD_ART]:[COD_GRU]],3,0),"")</f>
        <v/>
      </c>
      <c r="AI41" s="19" t="str">
        <f>IF(AC41="","",+$AE$20)</f>
        <v/>
      </c>
      <c r="AJ41" s="13" t="s">
        <v>84</v>
      </c>
      <c r="AK41" s="14" t="str">
        <f>IFERROR(+VLOOKUP(AJ41,[1]!D01__SD_STO_ART[[COD_ART]:[COD_GRU]],2,0),"")</f>
        <v>Panecillo con Cereales y Semillas</v>
      </c>
      <c r="AL41" s="15">
        <v>2</v>
      </c>
      <c r="AM41" s="16">
        <f>IFERROR(+VLOOKUP(AJ41,[1]!_C108__Cobertura_Central[[COD_ART]:[Cj/H]],4,0)*AL41,"")</f>
        <v>311.56342000000001</v>
      </c>
      <c r="AN41" s="17" t="str">
        <f>IFERROR(+VLOOKUP(AJ41,[1]!Plan[[Cod_ART]:[Cajas]],7,0),"")</f>
        <v/>
      </c>
      <c r="AO41" s="18" t="str">
        <f>IFERROR(+VLOOKUP(AJ41,[1]!D01__SD_STO_ART[[COD_ART]:[COD_GRU]],3,0),"")</f>
        <v>VIME</v>
      </c>
    </row>
    <row r="42" spans="1:41">
      <c r="A42" s="20"/>
      <c r="B42" s="21" t="str">
        <f>IFERROR(+VLOOKUP(A42,[1]!D01__SD_STO_ART[[COD_ART]:[COD_GRU]],2,0),"")</f>
        <v/>
      </c>
      <c r="C42" s="22"/>
      <c r="D42" s="23" t="str">
        <f>IFERROR(+VLOOKUP(A42,[1]!_C108__Cobertura_Central[[COD_ART]:[Cj/H]],4,0)*C42,"")</f>
        <v/>
      </c>
      <c r="E42" s="24" t="str">
        <f>IFERROR(+VLOOKUP(A42,[1]!Plan[[Cod_ART]:[Cajas]],7,0),"")</f>
        <v/>
      </c>
      <c r="F42" s="25" t="str">
        <f>IFERROR(+VLOOKUP(A42,[1]!D01__SD_STO_ART[[COD_ART]:[COD_GRU]],3,0),"")</f>
        <v/>
      </c>
      <c r="G42" s="26" t="str">
        <f t="shared" si="8"/>
        <v/>
      </c>
      <c r="H42" s="20"/>
      <c r="I42" s="21" t="str">
        <f>IFERROR(+VLOOKUP(H42,[1]!D01__SD_STO_ART[[COD_ART]:[COD_GRU]],2,0),"")</f>
        <v/>
      </c>
      <c r="J42" s="22"/>
      <c r="K42" s="23" t="str">
        <f>IFERROR(+VLOOKUP(H42,[1]!_C108__Cobertura_Central[[COD_ART]:[Cj/H]],4,0)*J42,"")</f>
        <v/>
      </c>
      <c r="L42" s="24" t="str">
        <f>IFERROR(+VLOOKUP(H42,[1]!Plan[[Cod_ART]:[Cajas]],7,0),"")</f>
        <v/>
      </c>
      <c r="M42" s="25" t="str">
        <f>IFERROR(+VLOOKUP(H42,[1]!D01__SD_STO_ART[[COD_ART]:[COD_GRU]],3,0),"")</f>
        <v/>
      </c>
      <c r="N42" s="26" t="str">
        <f t="shared" si="9"/>
        <v/>
      </c>
      <c r="O42" s="20"/>
      <c r="P42" s="21" t="str">
        <f>IFERROR(+VLOOKUP(O42,[1]!D01__SD_STO_ART[[COD_ART]:[COD_GRU]],2,0),"")</f>
        <v/>
      </c>
      <c r="Q42" s="22"/>
      <c r="R42" s="23" t="str">
        <f>IFERROR(+VLOOKUP(O42,[1]!_C108__Cobertura_Central[[COD_ART]:[Cj/H]],4,0)*Q42,"")</f>
        <v/>
      </c>
      <c r="S42" s="24" t="str">
        <f>IFERROR(+VLOOKUP(O42,[1]!Plan[[Cod_ART]:[Cajas]],7,0),"")</f>
        <v/>
      </c>
      <c r="T42" s="25" t="str">
        <f>IFERROR(+VLOOKUP(O42,[1]!D01__SD_STO_ART[[COD_ART]:[COD_GRU]],3,0),"")</f>
        <v/>
      </c>
      <c r="U42" s="26" t="str">
        <f>IF(O42="","",+$Q$20)</f>
        <v/>
      </c>
      <c r="V42" s="13"/>
      <c r="W42" s="21" t="str">
        <f>IFERROR(+VLOOKUP(V42,[1]!D01__SD_STO_ART[[COD_ART]:[COD_GRU]],2,0),"")</f>
        <v/>
      </c>
      <c r="X42" s="15"/>
      <c r="Y42" s="23" t="str">
        <f>IFERROR(+VLOOKUP(V42,[1]!_C108__Cobertura_Central[[COD_ART]:[Cj/H]],4,0)*X42,"")</f>
        <v/>
      </c>
      <c r="Z42" s="24" t="str">
        <f>IFERROR(+VLOOKUP(V42,[1]!Plan[[Cod_ART]:[Cajas]],7,0),"")</f>
        <v/>
      </c>
      <c r="AA42" s="25" t="str">
        <f>IFERROR(+VLOOKUP(V42,[1]!D01__SD_STO_ART[[COD_ART]:[COD_GRU]],3,0),"")</f>
        <v/>
      </c>
      <c r="AB42" s="26" t="str">
        <f>IF(V42="","",+$X$20)</f>
        <v/>
      </c>
      <c r="AC42" s="20"/>
      <c r="AD42" s="21" t="str">
        <f>IFERROR(+VLOOKUP(AC42,[1]!D01__SD_STO_ART[[COD_ART]:[COD_GRU]],2,0),"")</f>
        <v/>
      </c>
      <c r="AE42" s="22"/>
      <c r="AF42" s="23" t="str">
        <f>IFERROR(+VLOOKUP(AC42,[1]!_C108__Cobertura_Central[[COD_ART]:[Cj/H]],4,0)*AE42,"")</f>
        <v/>
      </c>
      <c r="AG42" s="24" t="str">
        <f>IFERROR(+VLOOKUP(AC42,[1]!Plan[[Cod_ART]:[Cajas]],7,0),"")</f>
        <v/>
      </c>
      <c r="AH42" s="25" t="str">
        <f>IFERROR(+VLOOKUP(AC42,[1]!D01__SD_STO_ART[[COD_ART]:[COD_GRU]],3,0),"")</f>
        <v/>
      </c>
      <c r="AI42" s="26" t="str">
        <f>IF(AC42="","",+$AE$20)</f>
        <v/>
      </c>
      <c r="AJ42" s="20"/>
      <c r="AK42" s="21" t="str">
        <f>IFERROR(+VLOOKUP(AJ42,[1]!D01__SD_STO_ART[[COD_ART]:[COD_GRU]],2,0),"")</f>
        <v/>
      </c>
      <c r="AL42" s="22"/>
      <c r="AM42" s="23" t="str">
        <f>IFERROR(+VLOOKUP(AJ42,[1]!_C108__Cobertura_Central[[COD_ART]:[Cj/H]],4,0)*AL42,"")</f>
        <v/>
      </c>
      <c r="AN42" s="24" t="str">
        <f>IFERROR(+VLOOKUP(AJ42,[1]!Plan[[Cod_ART]:[Cajas]],7,0),"")</f>
        <v/>
      </c>
      <c r="AO42" s="25" t="str">
        <f>IFERROR(+VLOOKUP(AJ42,[1]!D01__SD_STO_ART[[COD_ART]:[COD_GRU]],3,0),"")</f>
        <v/>
      </c>
    </row>
    <row r="49" spans="1:41">
      <c r="A49" t="s">
        <v>175</v>
      </c>
    </row>
    <row r="50" spans="1:41">
      <c r="A50" t="s">
        <v>177</v>
      </c>
    </row>
    <row r="51" spans="1:41" ht="24">
      <c r="A51" s="1" t="s">
        <v>162</v>
      </c>
      <c r="C51" s="2">
        <f>+SUM(C53:C64)</f>
        <v>24</v>
      </c>
      <c r="E51" s="3">
        <f>+SUMIF($BL$4:$BL$255,A52,$BO$4:$BO$255)</f>
        <v>0</v>
      </c>
      <c r="F51" s="4" t="s">
        <v>163</v>
      </c>
      <c r="G51" s="5"/>
      <c r="J51" s="2">
        <f>+SUM(J53:J64)</f>
        <v>8</v>
      </c>
      <c r="K51" s="6"/>
      <c r="L51" s="3">
        <f>+SUMIF($BL$4:$BL$255,H52,$BO$4:$BO$255)</f>
        <v>0</v>
      </c>
      <c r="M51" s="4" t="s">
        <v>163</v>
      </c>
      <c r="N51" s="5"/>
      <c r="O51" s="6"/>
      <c r="P51" s="6"/>
      <c r="Q51" s="2">
        <f>+SUM(Q53:Q64)</f>
        <v>0</v>
      </c>
      <c r="R51" s="6"/>
      <c r="S51" s="3">
        <f>+SUMIF($BL$4:$BL$255,O52,$BO$4:$BO$255)</f>
        <v>0</v>
      </c>
      <c r="T51" s="4" t="s">
        <v>163</v>
      </c>
      <c r="U51" s="5"/>
      <c r="V51" s="6"/>
      <c r="W51" s="6"/>
      <c r="X51" s="2">
        <f>+SUM(X53:X64)</f>
        <v>24</v>
      </c>
      <c r="Y51" s="6"/>
      <c r="Z51" s="3">
        <f>+SUMIF($BL$4:$BL$255,V52,$BO$4:$BO$255)</f>
        <v>0</v>
      </c>
      <c r="AA51" s="4" t="s">
        <v>163</v>
      </c>
      <c r="AB51" s="5"/>
      <c r="AC51" s="6"/>
      <c r="AD51" s="6"/>
      <c r="AE51" s="2">
        <f>+SUM(AE53:AE64)</f>
        <v>24</v>
      </c>
      <c r="AF51" s="6"/>
      <c r="AG51" s="3">
        <f>+SUMIF($BL$4:$BL$255,AC52,$BO$4:$BO$255)</f>
        <v>0</v>
      </c>
      <c r="AH51" s="4" t="s">
        <v>163</v>
      </c>
      <c r="AI51" s="5"/>
      <c r="AJ51" s="6"/>
      <c r="AK51" s="6"/>
      <c r="AL51" s="2">
        <f>+SUM(AL53:AL64)</f>
        <v>24</v>
      </c>
      <c r="AM51" s="6"/>
      <c r="AN51" s="3">
        <f>+SUMIF($BL$4:$BL$255,AJ52,$BO$4:$BO$255)</f>
        <v>0</v>
      </c>
      <c r="AO51" s="4" t="s">
        <v>163</v>
      </c>
    </row>
    <row r="52" spans="1:41" ht="20.25">
      <c r="A52" s="7">
        <v>45656</v>
      </c>
      <c r="B52" s="8" t="s">
        <v>164</v>
      </c>
      <c r="C52" s="9" t="s">
        <v>165</v>
      </c>
      <c r="D52" s="9" t="s">
        <v>166</v>
      </c>
      <c r="E52" s="9" t="s">
        <v>167</v>
      </c>
      <c r="F52" s="10" t="s">
        <v>168</v>
      </c>
      <c r="G52" s="11" t="s">
        <v>0</v>
      </c>
      <c r="H52" s="12">
        <f>+A52+1</f>
        <v>45657</v>
      </c>
      <c r="I52" s="8" t="s">
        <v>169</v>
      </c>
      <c r="J52" s="9" t="s">
        <v>165</v>
      </c>
      <c r="K52" s="9" t="s">
        <v>170</v>
      </c>
      <c r="L52" s="9" t="s">
        <v>167</v>
      </c>
      <c r="M52" s="10" t="s">
        <v>168</v>
      </c>
      <c r="N52" s="11" t="s">
        <v>0</v>
      </c>
      <c r="O52" s="12">
        <f>+H52+1</f>
        <v>45658</v>
      </c>
      <c r="P52" s="8" t="s">
        <v>171</v>
      </c>
      <c r="Q52" s="9" t="s">
        <v>165</v>
      </c>
      <c r="R52" s="9" t="s">
        <v>170</v>
      </c>
      <c r="S52" s="9" t="s">
        <v>167</v>
      </c>
      <c r="T52" s="10" t="s">
        <v>168</v>
      </c>
      <c r="U52" s="11" t="s">
        <v>0</v>
      </c>
      <c r="V52" s="12">
        <f>+O52+1</f>
        <v>45659</v>
      </c>
      <c r="W52" s="8" t="s">
        <v>172</v>
      </c>
      <c r="X52" s="9" t="s">
        <v>165</v>
      </c>
      <c r="Y52" s="9" t="s">
        <v>170</v>
      </c>
      <c r="Z52" s="9" t="s">
        <v>167</v>
      </c>
      <c r="AA52" s="10" t="s">
        <v>168</v>
      </c>
      <c r="AB52" s="11" t="s">
        <v>0</v>
      </c>
      <c r="AC52" s="12">
        <f>+V52+1</f>
        <v>45660</v>
      </c>
      <c r="AD52" s="8" t="s">
        <v>173</v>
      </c>
      <c r="AE52" s="9" t="s">
        <v>165</v>
      </c>
      <c r="AF52" s="9" t="s">
        <v>170</v>
      </c>
      <c r="AG52" s="9" t="s">
        <v>167</v>
      </c>
      <c r="AH52" s="10" t="s">
        <v>168</v>
      </c>
      <c r="AI52" s="11" t="s">
        <v>0</v>
      </c>
      <c r="AJ52" s="12">
        <f>+AC52+1</f>
        <v>45661</v>
      </c>
      <c r="AK52" s="8" t="s">
        <v>174</v>
      </c>
      <c r="AL52" s="9" t="s">
        <v>165</v>
      </c>
      <c r="AM52" s="9" t="s">
        <v>170</v>
      </c>
      <c r="AN52" s="9" t="s">
        <v>167</v>
      </c>
      <c r="AO52" s="10" t="s">
        <v>168</v>
      </c>
    </row>
    <row r="53" spans="1:41" ht="36">
      <c r="A53" s="13" t="s">
        <v>145</v>
      </c>
      <c r="B53" s="14" t="str">
        <f>IFERROR(+VLOOKUP(A53,[1]!D01__SD_STO_ART[[COD_ART]:[COD_GRU]],2,0),"")</f>
        <v>Panecillo 100% Integral</v>
      </c>
      <c r="C53" s="15">
        <v>20</v>
      </c>
      <c r="D53" s="16">
        <f>IFERROR(+VLOOKUP(A53,[1]!_C108__Cobertura_Central[[COD_ART]:[Cj/H]],4,0)*C53,"")</f>
        <v>2373.9173999999998</v>
      </c>
      <c r="E53" s="17" t="str">
        <f>IFERROR(+VLOOKUP(A53,[1]!Plan[[Cod_ART]:[Cajas]],7,0),"")</f>
        <v/>
      </c>
      <c r="F53" s="18" t="str">
        <f>IFERROR(+VLOOKUP(A53,[1]!D01__SD_STO_ART[[COD_ART]:[COD_GRU]],3,0),"")</f>
        <v>VIME</v>
      </c>
      <c r="G53" s="19">
        <f>IF(A53="","",+$C$4)</f>
        <v>0</v>
      </c>
      <c r="H53" s="13"/>
      <c r="I53" s="14" t="str">
        <f>IFERROR(+VLOOKUP(H53,[1]!D01__SD_STO_ART[[COD_ART]:[COD_GRU]],2,0),"")</f>
        <v/>
      </c>
      <c r="J53" s="15"/>
      <c r="K53" s="16" t="str">
        <f>IFERROR(+VLOOKUP(H53,[1]!_C108__Cobertura_Central[[COD_ART]:[Cj/H]],4,0)*J53,"")</f>
        <v/>
      </c>
      <c r="L53" s="17" t="str">
        <f>IFERROR(+VLOOKUP(H53,[1]!Plan[[Cod_ART]:[Cajas]],7,0),"")</f>
        <v/>
      </c>
      <c r="M53" s="18" t="str">
        <f>IFERROR(+VLOOKUP(H53,[1]!D01__SD_STO_ART[[COD_ART]:[COD_GRU]],3,0),"")</f>
        <v/>
      </c>
      <c r="N53" s="19" t="str">
        <f>IF(H53="","",+$J$4)</f>
        <v/>
      </c>
      <c r="O53" s="13"/>
      <c r="P53" s="14" t="str">
        <f>IFERROR(+VLOOKUP(O53,[1]!D01__SD_STO_ART[[COD_ART]:[COD_GRU]],2,0),"")</f>
        <v/>
      </c>
      <c r="Q53" s="15"/>
      <c r="R53" s="16" t="str">
        <f>IFERROR(+VLOOKUP(O53,[1]!_C108__Cobertura_Central[[COD_ART]:[Cj/H]],4,0)*Q53,"")</f>
        <v/>
      </c>
      <c r="S53" s="17" t="str">
        <f>IFERROR(+VLOOKUP(O53,[1]!Plan[[Cod_ART]:[Cajas]],7,0),"")</f>
        <v/>
      </c>
      <c r="T53" s="18" t="str">
        <f>IFERROR(+VLOOKUP(O53,[1]!D01__SD_STO_ART[[COD_ART]:[COD_GRU]],3,0),"")</f>
        <v/>
      </c>
      <c r="U53" s="19" t="str">
        <f>IF(O53="","",+$Q$4)</f>
        <v/>
      </c>
      <c r="V53" s="13" t="s">
        <v>64</v>
      </c>
      <c r="W53" s="14" t="str">
        <f>IFERROR(+VLOOKUP(V53,[1]!D01__SD_STO_ART[[COD_ART]:[COD_GRU]],2,0),"")</f>
        <v>Panecito Integral 100% Ecológico Easy</v>
      </c>
      <c r="X53" s="15">
        <v>3</v>
      </c>
      <c r="Y53" s="16">
        <f>IFERROR(+VLOOKUP(V53,[1]!_C108__Cobertura_Central[[COD_ART]:[Cj/H]],4,0)*X53,"")</f>
        <v>410.40116999999998</v>
      </c>
      <c r="Z53" s="17" t="str">
        <f>IFERROR(+VLOOKUP(V53,[1]!Plan[[Cod_ART]:[Cajas]],7,0),"")</f>
        <v/>
      </c>
      <c r="AA53" s="18" t="str">
        <f>IFERROR(+VLOOKUP(V53,[1]!D01__SD_STO_ART[[COD_ART]:[COD_GRU]],3,0),"")</f>
        <v xml:space="preserve">MEC </v>
      </c>
      <c r="AB53" s="19">
        <f t="shared" ref="AB53:AB60" si="10">IF(V53="","",+$X$4)</f>
        <v>0</v>
      </c>
      <c r="AC53" s="13" t="s">
        <v>110</v>
      </c>
      <c r="AD53" s="14" t="str">
        <f>IFERROR(+VLOOKUP(AC53,[1]!D01__SD_STO_ART[[COD_ART]:[COD_GRU]],2,0),"")</f>
        <v>Pepito con Salvado Sin Sal Añadida Easy</v>
      </c>
      <c r="AE53" s="15">
        <v>1</v>
      </c>
      <c r="AF53" s="16">
        <f>IFERROR(+VLOOKUP(AC53,[1]!_C108__Cobertura_Central[[COD_ART]:[Cj/H]],4,0)*AE53,"")</f>
        <v>166.21038999999999</v>
      </c>
      <c r="AG53" s="17" t="str">
        <f>IFERROR(+VLOOKUP(AC53,[1]!Plan[[Cod_ART]:[Cajas]],7,0),"")</f>
        <v/>
      </c>
      <c r="AH53" s="18" t="str">
        <f>IFERROR(+VLOOKUP(AC53,[1]!D01__SD_STO_ART[[COD_ART]:[COD_GRU]],3,0),"")</f>
        <v xml:space="preserve">MEC </v>
      </c>
      <c r="AI53" s="19">
        <f>IF(AC53="","",+$AE$4)</f>
        <v>0</v>
      </c>
      <c r="AJ53" s="13" t="s">
        <v>90</v>
      </c>
      <c r="AK53" s="14" t="str">
        <f>IFERROR(+VLOOKUP(AJ53,[1]!D01__SD_STO_ART[[COD_ART]:[COD_GRU]],2,0),"")</f>
        <v>Payesito Mondat</v>
      </c>
      <c r="AL53" s="15">
        <v>2</v>
      </c>
      <c r="AM53" s="16">
        <f>IFERROR(+VLOOKUP(AJ53,[1]!_C108__Cobertura_Central[[COD_ART]:[Cj/H]],4,0)*AL53,"")</f>
        <v>385.34544</v>
      </c>
      <c r="AN53" s="17" t="str">
        <f>IFERROR(+VLOOKUP(AJ53,[1]!Plan[[Cod_ART]:[Cajas]],7,0),"")</f>
        <v/>
      </c>
      <c r="AO53" s="18" t="str">
        <f>IFERROR(+VLOOKUP(AJ53,[1]!D01__SD_STO_ART[[COD_ART]:[COD_GRU]],3,0),"")</f>
        <v xml:space="preserve">MEC </v>
      </c>
    </row>
    <row r="54" spans="1:41" ht="24">
      <c r="A54" s="13"/>
      <c r="B54" s="14" t="str">
        <f>IFERROR(+VLOOKUP(A54,[1]!D01__SD_STO_ART[[COD_ART]:[COD_GRU]],2,0),"")</f>
        <v/>
      </c>
      <c r="C54" s="15"/>
      <c r="D54" s="16" t="str">
        <f>IFERROR(+VLOOKUP(A54,[1]!_C108__Cobertura_Central[[COD_ART]:[Cj/H]],4,0)*C54,"")</f>
        <v/>
      </c>
      <c r="E54" s="17" t="str">
        <f>IFERROR(+VLOOKUP(A54,[1]!Plan[[Cod_ART]:[Cajas]],7,0),"")</f>
        <v/>
      </c>
      <c r="F54" s="18" t="str">
        <f>IFERROR(+VLOOKUP(A54,[1]!D01__SD_STO_ART[[COD_ART]:[COD_GRU]],3,0),"")</f>
        <v/>
      </c>
      <c r="G54" s="19" t="str">
        <f>IF(A54="","",+$C$4)</f>
        <v/>
      </c>
      <c r="H54" s="13" t="s">
        <v>96</v>
      </c>
      <c r="I54" s="14" t="str">
        <f>IFERROR(+VLOOKUP(H54,[1]!D01__SD_STO_ART[[COD_ART]:[COD_GRU]],2,0),"")</f>
        <v>Mini Panecillo Easy</v>
      </c>
      <c r="J54" s="15">
        <v>4</v>
      </c>
      <c r="K54" s="16">
        <f>IFERROR(+VLOOKUP(H54,[1]!_C108__Cobertura_Central[[COD_ART]:[Cj/H]],4,0)*J54,"")</f>
        <v>539.42236000000003</v>
      </c>
      <c r="L54" s="17" t="str">
        <f>IFERROR(+VLOOKUP(H54,[1]!Plan[[Cod_ART]:[Cajas]],7,0),"")</f>
        <v/>
      </c>
      <c r="M54" s="18" t="str">
        <f>IFERROR(+VLOOKUP(H54,[1]!D01__SD_STO_ART[[COD_ART]:[COD_GRU]],3,0),"")</f>
        <v>VIME</v>
      </c>
      <c r="N54" s="19">
        <f>IF(H54="","",+$J$4)</f>
        <v>0</v>
      </c>
      <c r="O54" s="13"/>
      <c r="P54" s="14" t="str">
        <f>IFERROR(+VLOOKUP(O54,[1]!D01__SD_STO_ART[[COD_ART]:[COD_GRU]],2,0),"")</f>
        <v/>
      </c>
      <c r="Q54" s="15"/>
      <c r="R54" s="16" t="str">
        <f>IFERROR(+VLOOKUP(O54,[1]!_C108__Cobertura_Central[[COD_ART]:[Cj/H]],4,0)*Q54,"")</f>
        <v/>
      </c>
      <c r="S54" s="17" t="str">
        <f>IFERROR(+VLOOKUP(O54,[1]!Plan[[Cod_ART]:[Cajas]],7,0),"")</f>
        <v/>
      </c>
      <c r="T54" s="18" t="str">
        <f>IFERROR(+VLOOKUP(O54,[1]!D01__SD_STO_ART[[COD_ART]:[COD_GRU]],3,0),"")</f>
        <v/>
      </c>
      <c r="U54" s="19" t="str">
        <f t="shared" ref="U54:U62" si="11">IF(O54="","",+$Q$4)</f>
        <v/>
      </c>
      <c r="V54" s="13" t="s">
        <v>98</v>
      </c>
      <c r="W54" s="14" t="str">
        <f>IFERROR(+VLOOKUP(V54,[1]!D01__SD_STO_ART[[COD_ART]:[COD_GRU]],2,0),"")</f>
        <v>Pepito Easy</v>
      </c>
      <c r="X54" s="15">
        <v>10</v>
      </c>
      <c r="Y54" s="16">
        <f>IFERROR(+VLOOKUP(V54,[1]!_C108__Cobertura_Central[[COD_ART]:[Cj/H]],4,0)*X54,"")</f>
        <v>1662.7760000000001</v>
      </c>
      <c r="Z54" s="17" t="str">
        <f>IFERROR(+VLOOKUP(V54,[1]!Plan[[Cod_ART]:[Cajas]],7,0),"")</f>
        <v/>
      </c>
      <c r="AA54" s="18" t="str">
        <f>IFERROR(+VLOOKUP(V54,[1]!D01__SD_STO_ART[[COD_ART]:[COD_GRU]],3,0),"")</f>
        <v xml:space="preserve">MEC </v>
      </c>
      <c r="AB54" s="19">
        <f t="shared" si="10"/>
        <v>0</v>
      </c>
      <c r="AC54" s="13" t="s">
        <v>108</v>
      </c>
      <c r="AD54" s="14" t="str">
        <f>IFERROR(+VLOOKUP(AC54,[1]!D01__SD_STO_ART[[COD_ART]:[COD_GRU]],2,0),"")</f>
        <v>Pepito con Salvado Easy</v>
      </c>
      <c r="AE54" s="15">
        <v>2</v>
      </c>
      <c r="AF54" s="16">
        <f>IFERROR(+VLOOKUP(AC54,[1]!_C108__Cobertura_Central[[COD_ART]:[Cj/H]],4,0)*AE54,"")</f>
        <v>332.43155999999999</v>
      </c>
      <c r="AG54" s="17" t="str">
        <f>IFERROR(+VLOOKUP(AC54,[1]!Plan[[Cod_ART]:[Cajas]],7,0),"")</f>
        <v/>
      </c>
      <c r="AH54" s="18" t="str">
        <f>IFERROR(+VLOOKUP(AC54,[1]!D01__SD_STO_ART[[COD_ART]:[COD_GRU]],3,0),"")</f>
        <v xml:space="preserve">MEC </v>
      </c>
      <c r="AI54" s="19">
        <f>IF(AC54="","",+$AE$4)</f>
        <v>0</v>
      </c>
      <c r="AJ54" s="13" t="s">
        <v>88</v>
      </c>
      <c r="AK54" s="14" t="str">
        <f>IFERROR(+VLOOKUP(AJ54,[1]!D01__SD_STO_ART[[COD_ART]:[COD_GRU]],2,0),"")</f>
        <v>Mollete</v>
      </c>
      <c r="AL54" s="15">
        <v>4</v>
      </c>
      <c r="AM54" s="16">
        <f>IFERROR(+VLOOKUP(AJ54,[1]!_C108__Cobertura_Central[[COD_ART]:[Cj/H]],4,0)*AL54,"")</f>
        <v>622.64148</v>
      </c>
      <c r="AN54" s="17" t="str">
        <f>IFERROR(+VLOOKUP(AJ54,[1]!Plan[[Cod_ART]:[Cajas]],7,0),"")</f>
        <v/>
      </c>
      <c r="AO54" s="18" t="str">
        <f>IFERROR(+VLOOKUP(AJ54,[1]!D01__SD_STO_ART[[COD_ART]:[COD_GRU]],3,0),"")</f>
        <v xml:space="preserve">MEC </v>
      </c>
    </row>
    <row r="55" spans="1:41" ht="24">
      <c r="A55" s="13" t="s">
        <v>128</v>
      </c>
      <c r="B55" s="14" t="str">
        <f>IFERROR(+VLOOKUP(A55,[1]!D01__SD_STO_ART[[COD_ART]:[COD_GRU]],2,0),"")</f>
        <v>Bollito Easy</v>
      </c>
      <c r="C55" s="15">
        <v>2</v>
      </c>
      <c r="D55" s="16">
        <f>IFERROR(+VLOOKUP(A55,[1]!_C108__Cobertura_Central[[COD_ART]:[Cj/H]],4,0)*C55,"")</f>
        <v>269.71118000000001</v>
      </c>
      <c r="E55" s="17" t="str">
        <f>IFERROR(+VLOOKUP(A55,[1]!Plan[[Cod_ART]:[Cajas]],7,0),"")</f>
        <v/>
      </c>
      <c r="F55" s="18" t="str">
        <f>IFERROR(+VLOOKUP(A55,[1]!D01__SD_STO_ART[[COD_ART]:[COD_GRU]],3,0),"")</f>
        <v>VIME</v>
      </c>
      <c r="G55" s="19">
        <f>IF(A55="","",+$C$4)</f>
        <v>0</v>
      </c>
      <c r="H55" s="13" t="s">
        <v>178</v>
      </c>
      <c r="I55" s="14" t="str">
        <f>IFERROR(+VLOOKUP(H55,[1]!D01__SD_STO_ART[[COD_ART]:[COD_GRU]],2,0),"")</f>
        <v/>
      </c>
      <c r="J55" s="15">
        <v>4</v>
      </c>
      <c r="K55" s="16" t="str">
        <f>IFERROR(+VLOOKUP(H55,[1]!_C108__Cobertura_Central[[COD_ART]:[Cj/H]],4,0)*J55,"")</f>
        <v/>
      </c>
      <c r="L55" s="17" t="str">
        <f>IFERROR(+VLOOKUP(H55,[1]!Plan[[Cod_ART]:[Cajas]],7,0),"")</f>
        <v/>
      </c>
      <c r="M55" s="18" t="str">
        <f>IFERROR(+VLOOKUP(H55,[1]!D01__SD_STO_ART[[COD_ART]:[COD_GRU]],3,0),"")</f>
        <v/>
      </c>
      <c r="N55" s="19">
        <f>IF(H55="","",+$J$4)</f>
        <v>0</v>
      </c>
      <c r="O55" s="13"/>
      <c r="P55" s="14" t="str">
        <f>IFERROR(+VLOOKUP(O55,[1]!D01__SD_STO_ART[[COD_ART]:[COD_GRU]],2,0),"")</f>
        <v/>
      </c>
      <c r="Q55" s="15"/>
      <c r="R55" s="16" t="str">
        <f>IFERROR(+VLOOKUP(O55,[1]!_C108__Cobertura_Central[[COD_ART]:[Cj/H]],4,0)*Q55,"")</f>
        <v/>
      </c>
      <c r="S55" s="17" t="str">
        <f>IFERROR(+VLOOKUP(O55,[1]!Plan[[Cod_ART]:[Cajas]],7,0),"")</f>
        <v/>
      </c>
      <c r="T55" s="18" t="str">
        <f>IFERROR(+VLOOKUP(O55,[1]!D01__SD_STO_ART[[COD_ART]:[COD_GRU]],3,0),"")</f>
        <v/>
      </c>
      <c r="U55" s="19" t="str">
        <f t="shared" si="11"/>
        <v/>
      </c>
      <c r="V55" s="13"/>
      <c r="W55" s="14" t="str">
        <f>IFERROR(+VLOOKUP(V55,[1]!D01__SD_STO_ART[[COD_ART]:[COD_GRU]],2,0),"")</f>
        <v/>
      </c>
      <c r="X55" s="15"/>
      <c r="Y55" s="16" t="str">
        <f>IFERROR(+VLOOKUP(V55,[1]!_C108__Cobertura_Central[[COD_ART]:[Cj/H]],4,0)*X55,"")</f>
        <v/>
      </c>
      <c r="Z55" s="17" t="str">
        <f>IFERROR(+VLOOKUP(V55,[1]!Plan[[Cod_ART]:[Cajas]],7,0),"")</f>
        <v/>
      </c>
      <c r="AA55" s="18" t="str">
        <f>IFERROR(+VLOOKUP(V55,[1]!D01__SD_STO_ART[[COD_ART]:[COD_GRU]],3,0),"")</f>
        <v/>
      </c>
      <c r="AB55" s="19" t="str">
        <f t="shared" si="10"/>
        <v/>
      </c>
      <c r="AC55" s="13" t="s">
        <v>118</v>
      </c>
      <c r="AD55" s="14" t="str">
        <f>IFERROR(+VLOOKUP(AC55,[1]!D01__SD_STO_ART[[COD_ART]:[COD_GRU]],2,0),"")</f>
        <v>Panecito con Salvado Easy</v>
      </c>
      <c r="AE55" s="15">
        <v>2</v>
      </c>
      <c r="AF55" s="16">
        <f>IFERROR(+VLOOKUP(AC55,[1]!_C108__Cobertura_Central[[COD_ART]:[Cj/H]],4,0)*AE55,"")</f>
        <v>316.79286000000002</v>
      </c>
      <c r="AG55" s="17" t="str">
        <f>IFERROR(+VLOOKUP(AC55,[1]!Plan[[Cod_ART]:[Cajas]],7,0),"")</f>
        <v/>
      </c>
      <c r="AH55" s="18" t="str">
        <f>IFERROR(+VLOOKUP(AC55,[1]!D01__SD_STO_ART[[COD_ART]:[COD_GRU]],3,0),"")</f>
        <v xml:space="preserve">MEC </v>
      </c>
      <c r="AI55" s="19">
        <f t="shared" ref="AI55:AI61" si="12">IF(AC55="","",+$AE$4)</f>
        <v>0</v>
      </c>
      <c r="AJ55" s="13"/>
      <c r="AK55" s="14" t="str">
        <f>IFERROR(+VLOOKUP(AJ55,[1]!D01__SD_STO_ART[[COD_ART]:[COD_GRU]],2,0),"")</f>
        <v/>
      </c>
      <c r="AL55" s="15"/>
      <c r="AM55" s="16" t="str">
        <f>IFERROR(+VLOOKUP(AJ55,[1]!_C108__Cobertura_Central[[COD_ART]:[Cj/H]],4,0)*AL55,"")</f>
        <v/>
      </c>
      <c r="AN55" s="17" t="str">
        <f>IFERROR(+VLOOKUP(AJ55,[1]!Plan[[Cod_ART]:[Cajas]],7,0),"")</f>
        <v/>
      </c>
      <c r="AO55" s="18" t="str">
        <f>IFERROR(+VLOOKUP(AJ55,[1]!D01__SD_STO_ART[[COD_ART]:[COD_GRU]],3,0),"")</f>
        <v/>
      </c>
    </row>
    <row r="56" spans="1:41" ht="24">
      <c r="A56" s="13" t="s">
        <v>120</v>
      </c>
      <c r="B56" s="14" t="str">
        <f>IFERROR(+VLOOKUP(A56,[1]!D01__SD_STO_ART[[COD_ART]:[COD_GRU]],2,0),"")</f>
        <v>Bollito Easy Pack de 8 Uds</v>
      </c>
      <c r="C56" s="15">
        <v>2</v>
      </c>
      <c r="D56" s="16">
        <f>IFERROR(+VLOOKUP(A56,[1]!_C108__Cobertura_Central[[COD_ART]:[Cj/H]],4,0)*C56,"")</f>
        <v>267.83825999999999</v>
      </c>
      <c r="E56" s="17" t="str">
        <f>IFERROR(+VLOOKUP(A56,[1]!Plan[[Cod_ART]:[Cajas]],7,0),"")</f>
        <v/>
      </c>
      <c r="F56" s="18" t="str">
        <f>IFERROR(+VLOOKUP(A56,[1]!D01__SD_STO_ART[[COD_ART]:[COD_GRU]],3,0),"")</f>
        <v>VIME</v>
      </c>
      <c r="G56" s="19">
        <f>IF(A56="","",+$C$4)</f>
        <v>0</v>
      </c>
      <c r="H56" s="13"/>
      <c r="I56" s="14" t="str">
        <f>IFERROR(+VLOOKUP(H56,[1]!D01__SD_STO_ART[[COD_ART]:[COD_GRU]],2,0),"")</f>
        <v/>
      </c>
      <c r="J56" s="15"/>
      <c r="K56" s="16" t="str">
        <f>IFERROR(+VLOOKUP(H56,[1]!_C108__Cobertura_Central[[COD_ART]:[Cj/H]],4,0)*J56,"")</f>
        <v/>
      </c>
      <c r="L56" s="17" t="str">
        <f>IFERROR(+VLOOKUP(H56,[1]!Plan[[Cod_ART]:[Cajas]],7,0),"")</f>
        <v/>
      </c>
      <c r="M56" s="18" t="str">
        <f>IFERROR(+VLOOKUP(H56,[1]!D01__SD_STO_ART[[COD_ART]:[COD_GRU]],3,0),"")</f>
        <v/>
      </c>
      <c r="N56" s="19" t="str">
        <f>IF(H56="","",+$J$4)</f>
        <v/>
      </c>
      <c r="O56" s="13"/>
      <c r="P56" s="14" t="str">
        <f>IFERROR(+VLOOKUP(O56,[1]!D01__SD_STO_ART[[COD_ART]:[COD_GRU]],2,0),"")</f>
        <v/>
      </c>
      <c r="Q56" s="15"/>
      <c r="R56" s="16" t="str">
        <f>IFERROR(+VLOOKUP(O56,[1]!_C108__Cobertura_Central[[COD_ART]:[Cj/H]],4,0)*Q56,"")</f>
        <v/>
      </c>
      <c r="S56" s="17" t="str">
        <f>IFERROR(+VLOOKUP(O56,[1]!Plan[[Cod_ART]:[Cajas]],7,0),"")</f>
        <v/>
      </c>
      <c r="T56" s="18" t="str">
        <f>IFERROR(+VLOOKUP(O56,[1]!D01__SD_STO_ART[[COD_ART]:[COD_GRU]],3,0),"")</f>
        <v/>
      </c>
      <c r="U56" s="19" t="str">
        <f t="shared" si="11"/>
        <v/>
      </c>
      <c r="V56" s="13" t="s">
        <v>36</v>
      </c>
      <c r="W56" s="14" t="str">
        <f>IFERROR(+VLOOKUP(V56,[1]!D01__SD_STO_ART[[COD_ART]:[COD_GRU]],2,0),"")</f>
        <v>Pepito</v>
      </c>
      <c r="X56" s="15">
        <v>2.25</v>
      </c>
      <c r="Y56" s="16">
        <f>IFERROR(+VLOOKUP(V56,[1]!_C108__Cobertura_Central[[COD_ART]:[Cj/H]],4,0)*X56,"")</f>
        <v>360.64829249999997</v>
      </c>
      <c r="Z56" s="17" t="str">
        <f>IFERROR(+VLOOKUP(V56,[1]!Plan[[Cod_ART]:[Cajas]],7,0),"")</f>
        <v/>
      </c>
      <c r="AA56" s="18" t="str">
        <f>IFERROR(+VLOOKUP(V56,[1]!D01__SD_STO_ART[[COD_ART]:[COD_GRU]],3,0),"")</f>
        <v xml:space="preserve">MEC </v>
      </c>
      <c r="AB56" s="19">
        <f t="shared" si="10"/>
        <v>0</v>
      </c>
      <c r="AC56" s="13" t="s">
        <v>102</v>
      </c>
      <c r="AD56" s="14" t="str">
        <f>IFERROR(+VLOOKUP(AC56,[1]!D01__SD_STO_ART[[COD_ART]:[COD_GRU]],2,0),"")</f>
        <v>Panecito Easy</v>
      </c>
      <c r="AE56" s="15">
        <v>8</v>
      </c>
      <c r="AF56" s="16">
        <f>IFERROR(+VLOOKUP(AC56,[1]!_C108__Cobertura_Central[[COD_ART]:[Cj/H]],4,0)*AE56,"")</f>
        <v>1266.55456</v>
      </c>
      <c r="AG56" s="17" t="str">
        <f>IFERROR(+VLOOKUP(AC56,[1]!Plan[[Cod_ART]:[Cajas]],7,0),"")</f>
        <v/>
      </c>
      <c r="AH56" s="18" t="str">
        <f>IFERROR(+VLOOKUP(AC56,[1]!D01__SD_STO_ART[[COD_ART]:[COD_GRU]],3,0),"")</f>
        <v xml:space="preserve">MEC </v>
      </c>
      <c r="AI56" s="19">
        <f t="shared" si="12"/>
        <v>0</v>
      </c>
      <c r="AJ56" s="13"/>
      <c r="AK56" s="14" t="str">
        <f>IFERROR(+VLOOKUP(AJ56,[1]!D01__SD_STO_ART[[COD_ART]:[COD_GRU]],2,0),"")</f>
        <v/>
      </c>
      <c r="AL56" s="15"/>
      <c r="AM56" s="16" t="str">
        <f>IFERROR(+VLOOKUP(AJ56,[1]!_C108__Cobertura_Central[[COD_ART]:[Cj/H]],4,0)*AL56,"")</f>
        <v/>
      </c>
      <c r="AN56" s="17" t="str">
        <f>IFERROR(+VLOOKUP(AJ56,[1]!Plan[[Cod_ART]:[Cajas]],7,0),"")</f>
        <v/>
      </c>
      <c r="AO56" s="18" t="str">
        <f>IFERROR(+VLOOKUP(AJ56,[1]!D01__SD_STO_ART[[COD_ART]:[COD_GRU]],3,0),"")</f>
        <v/>
      </c>
    </row>
    <row r="57" spans="1:41">
      <c r="A57" s="13"/>
      <c r="B57" s="14" t="str">
        <f>IFERROR(+VLOOKUP(A57,[1]!D01__SD_STO_ART[[COD_ART]:[COD_GRU]],2,0),"")</f>
        <v/>
      </c>
      <c r="C57" s="15"/>
      <c r="D57" s="16" t="str">
        <f>IFERROR(+VLOOKUP(A57,[1]!_C108__Cobertura_Central[[COD_ART]:[Cj/H]],4,0)*C57,"")</f>
        <v/>
      </c>
      <c r="E57" s="17" t="str">
        <f>IFERROR(+VLOOKUP(A57,[1]!Plan[[Cod_ART]:[Cajas]],7,0),"")</f>
        <v/>
      </c>
      <c r="F57" s="18" t="str">
        <f>IFERROR(+VLOOKUP(A57,[1]!D01__SD_STO_ART[[COD_ART]:[COD_GRU]],3,0),"")</f>
        <v/>
      </c>
      <c r="G57" s="19" t="str">
        <f t="shared" ref="G57:G64" si="13">IF(A57="","",+$C$4)</f>
        <v/>
      </c>
      <c r="H57" s="13"/>
      <c r="I57" s="14" t="str">
        <f>IFERROR(+VLOOKUP(H57,[1]!D01__SD_STO_ART[[COD_ART]:[COD_GRU]],2,0),"")</f>
        <v/>
      </c>
      <c r="J57" s="15"/>
      <c r="K57" s="16" t="str">
        <f>IFERROR(+VLOOKUP(H57,[1]!_C108__Cobertura_Central[[COD_ART]:[Cj/H]],4,0)*J57,"")</f>
        <v/>
      </c>
      <c r="L57" s="17" t="str">
        <f>IFERROR(+VLOOKUP(H57,[1]!Plan[[Cod_ART]:[Cajas]],7,0),"")</f>
        <v/>
      </c>
      <c r="M57" s="18" t="str">
        <f>IFERROR(+VLOOKUP(H57,[1]!D01__SD_STO_ART[[COD_ART]:[COD_GRU]],3,0),"")</f>
        <v/>
      </c>
      <c r="N57" s="19" t="str">
        <f>IF(H57="","",+$J$4)</f>
        <v/>
      </c>
      <c r="O57" s="13"/>
      <c r="P57" s="14" t="str">
        <f>IFERROR(+VLOOKUP(O57,[1]!D01__SD_STO_ART[[COD_ART]:[COD_GRU]],2,0),"")</f>
        <v/>
      </c>
      <c r="Q57" s="15"/>
      <c r="R57" s="16" t="str">
        <f>IFERROR(+VLOOKUP(O57,[1]!_C108__Cobertura_Central[[COD_ART]:[Cj/H]],4,0)*Q57,"")</f>
        <v/>
      </c>
      <c r="S57" s="17" t="str">
        <f>IFERROR(+VLOOKUP(O57,[1]!Plan[[Cod_ART]:[Cajas]],7,0),"")</f>
        <v/>
      </c>
      <c r="T57" s="18" t="str">
        <f>IFERROR(+VLOOKUP(O57,[1]!D01__SD_STO_ART[[COD_ART]:[COD_GRU]],3,0),"")</f>
        <v/>
      </c>
      <c r="U57" s="19" t="str">
        <f t="shared" si="11"/>
        <v/>
      </c>
      <c r="V57" s="13" t="s">
        <v>35</v>
      </c>
      <c r="W57" s="14" t="str">
        <f>IFERROR(+VLOOKUP(V57,[1]!D01__SD_STO_ART[[COD_ART]:[COD_GRU]],2,0),"")</f>
        <v>Pepito</v>
      </c>
      <c r="X57" s="15">
        <v>1.75</v>
      </c>
      <c r="Y57" s="16">
        <f>IFERROR(+VLOOKUP(V57,[1]!_C108__Cobertura_Central[[COD_ART]:[Cj/H]],4,0)*X57,"")</f>
        <v>280.32863250000003</v>
      </c>
      <c r="Z57" s="17" t="str">
        <f>IFERROR(+VLOOKUP(V57,[1]!Plan[[Cod_ART]:[Cajas]],7,0),"")</f>
        <v/>
      </c>
      <c r="AA57" s="18" t="str">
        <f>IFERROR(+VLOOKUP(V57,[1]!D01__SD_STO_ART[[COD_ART]:[COD_GRU]],3,0),"")</f>
        <v xml:space="preserve">MEC </v>
      </c>
      <c r="AB57" s="19">
        <f t="shared" si="10"/>
        <v>0</v>
      </c>
      <c r="AC57" s="13" t="s">
        <v>112</v>
      </c>
      <c r="AD57" s="14" t="str">
        <f>IFERROR(+VLOOKUP(AC57,[1]!D01__SD_STO_ART[[COD_ART]:[COD_GRU]],2,0),"")</f>
        <v>Bollo Easy</v>
      </c>
      <c r="AE57" s="15">
        <v>2</v>
      </c>
      <c r="AF57" s="16">
        <f>IFERROR(+VLOOKUP(AC57,[1]!_C108__Cobertura_Central[[COD_ART]:[Cj/H]],4,0)*AE57,"")</f>
        <v>299.21694000000002</v>
      </c>
      <c r="AG57" s="17" t="str">
        <f>IFERROR(+VLOOKUP(AC57,[1]!Plan[[Cod_ART]:[Cajas]],7,0),"")</f>
        <v/>
      </c>
      <c r="AH57" s="18" t="str">
        <f>IFERROR(+VLOOKUP(AC57,[1]!D01__SD_STO_ART[[COD_ART]:[COD_GRU]],3,0),"")</f>
        <v xml:space="preserve">MEC </v>
      </c>
      <c r="AI57" s="19">
        <f t="shared" si="12"/>
        <v>0</v>
      </c>
      <c r="AJ57" s="13"/>
      <c r="AK57" s="14" t="str">
        <f>IFERROR(+VLOOKUP(AJ57,[1]!D01__SD_STO_ART[[COD_ART]:[COD_GRU]],2,0),"")</f>
        <v/>
      </c>
      <c r="AL57" s="15"/>
      <c r="AM57" s="16" t="str">
        <f>IFERROR(+VLOOKUP(AJ57,[1]!_C108__Cobertura_Central[[COD_ART]:[Cj/H]],4,0)*AL57,"")</f>
        <v/>
      </c>
      <c r="AN57" s="17" t="str">
        <f>IFERROR(+VLOOKUP(AJ57,[1]!Plan[[Cod_ART]:[Cajas]],7,0),"")</f>
        <v/>
      </c>
      <c r="AO57" s="18" t="str">
        <f>IFERROR(+VLOOKUP(AJ57,[1]!D01__SD_STO_ART[[COD_ART]:[COD_GRU]],3,0),"")</f>
        <v/>
      </c>
    </row>
    <row r="58" spans="1:41" ht="24">
      <c r="A58" s="13"/>
      <c r="B58" s="14" t="str">
        <f>IFERROR(+VLOOKUP(A58,[1]!D01__SD_STO_ART[[COD_ART]:[COD_GRU]],2,0),"")</f>
        <v/>
      </c>
      <c r="C58" s="15"/>
      <c r="D58" s="16" t="str">
        <f>IFERROR(+VLOOKUP(A58,[1]!_C108__Cobertura_Central[[COD_ART]:[Cj/H]],4,0)*C58,"")</f>
        <v/>
      </c>
      <c r="E58" s="17" t="str">
        <f>IFERROR(+VLOOKUP(A58,[1]!Plan[[Cod_ART]:[Cajas]],7,0),"")</f>
        <v/>
      </c>
      <c r="F58" s="18" t="str">
        <f>IFERROR(+VLOOKUP(A58,[1]!D01__SD_STO_ART[[COD_ART]:[COD_GRU]],3,0),"")</f>
        <v/>
      </c>
      <c r="G58" s="19" t="str">
        <f t="shared" si="13"/>
        <v/>
      </c>
      <c r="H58" s="13"/>
      <c r="I58" s="14" t="str">
        <f>IFERROR(+VLOOKUP(H58,[1]!D01__SD_STO_ART[[COD_ART]:[COD_GRU]],2,0),"")</f>
        <v/>
      </c>
      <c r="J58" s="15"/>
      <c r="K58" s="16" t="str">
        <f>IFERROR(+VLOOKUP(H58,[1]!_C108__Cobertura_Central[[COD_ART]:[Cj/H]],4,0)*J58,"")</f>
        <v/>
      </c>
      <c r="L58" s="17" t="str">
        <f>IFERROR(+VLOOKUP(H58,[1]!Plan[[Cod_ART]:[Cajas]],7,0),"")</f>
        <v/>
      </c>
      <c r="M58" s="18" t="str">
        <f>IFERROR(+VLOOKUP(H58,[1]!D01__SD_STO_ART[[COD_ART]:[COD_GRU]],3,0),"")</f>
        <v/>
      </c>
      <c r="N58" s="19" t="str">
        <f t="shared" ref="N58:N64" si="14">IF(H58="","",+$J$4)</f>
        <v/>
      </c>
      <c r="O58" s="13"/>
      <c r="P58" s="14" t="str">
        <f>IFERROR(+VLOOKUP(O58,[1]!D01__SD_STO_ART[[COD_ART]:[COD_GRU]],2,0),"")</f>
        <v/>
      </c>
      <c r="Q58" s="15"/>
      <c r="R58" s="16" t="str">
        <f>IFERROR(+VLOOKUP(O58,[1]!_C108__Cobertura_Central[[COD_ART]:[Cj/H]],4,0)*Q58,"")</f>
        <v/>
      </c>
      <c r="S58" s="17" t="str">
        <f>IFERROR(+VLOOKUP(O58,[1]!Plan[[Cod_ART]:[Cajas]],7,0),"")</f>
        <v/>
      </c>
      <c r="T58" s="18" t="str">
        <f>IFERROR(+VLOOKUP(O58,[1]!D01__SD_STO_ART[[COD_ART]:[COD_GRU]],3,0),"")</f>
        <v/>
      </c>
      <c r="U58" s="19" t="str">
        <f t="shared" si="11"/>
        <v/>
      </c>
      <c r="V58" s="13" t="s">
        <v>44</v>
      </c>
      <c r="W58" s="14" t="str">
        <f>IFERROR(+VLOOKUP(V58,[1]!D01__SD_STO_ART[[COD_ART]:[COD_GRU]],2,0),"")</f>
        <v>Barra Castellana</v>
      </c>
      <c r="X58" s="15">
        <v>0.8</v>
      </c>
      <c r="Y58" s="16">
        <f>IFERROR(+VLOOKUP(V58,[1]!_C108__Cobertura_Central[[COD_ART]:[Cj/H]],4,0)*X58,"")</f>
        <v>96.733248000000003</v>
      </c>
      <c r="Z58" s="17" t="str">
        <f>IFERROR(+VLOOKUP(V58,[1]!Plan[[Cod_ART]:[Cajas]],7,0),"")</f>
        <v/>
      </c>
      <c r="AA58" s="18" t="str">
        <f>IFERROR(+VLOOKUP(V58,[1]!D01__SD_STO_ART[[COD_ART]:[COD_GRU]],3,0),"")</f>
        <v xml:space="preserve">MEC </v>
      </c>
      <c r="AB58" s="19">
        <f t="shared" si="10"/>
        <v>0</v>
      </c>
      <c r="AC58" s="13"/>
      <c r="AD58" s="14" t="str">
        <f>IFERROR(+VLOOKUP(AC58,[1]!D01__SD_STO_ART[[COD_ART]:[COD_GRU]],2,0),"")</f>
        <v/>
      </c>
      <c r="AE58" s="15"/>
      <c r="AF58" s="16" t="str">
        <f>IFERROR(+VLOOKUP(AC58,[1]!_C108__Cobertura_Central[[COD_ART]:[Cj/H]],4,0)*AE58,"")</f>
        <v/>
      </c>
      <c r="AG58" s="17" t="str">
        <f>IFERROR(+VLOOKUP(AC58,[1]!Plan[[Cod_ART]:[Cajas]],7,0),"")</f>
        <v/>
      </c>
      <c r="AH58" s="18" t="str">
        <f>IFERROR(+VLOOKUP(AC58,[1]!D01__SD_STO_ART[[COD_ART]:[COD_GRU]],3,0),"")</f>
        <v/>
      </c>
      <c r="AI58" s="19" t="str">
        <f t="shared" si="12"/>
        <v/>
      </c>
      <c r="AJ58" s="13" t="s">
        <v>149</v>
      </c>
      <c r="AK58" s="14" t="str">
        <f>IFERROR(+VLOOKUP(AJ58,[1]!D01__SD_STO_ART[[COD_ART]:[COD_GRU]],2,0),"")</f>
        <v>Pulguita</v>
      </c>
      <c r="AL58" s="15">
        <v>15</v>
      </c>
      <c r="AM58" s="16">
        <f>IFERROR(+VLOOKUP(AJ58,[1]!_C108__Cobertura_Central[[COD_ART]:[Cj/H]],4,0)*AL58,"")</f>
        <v>2404.3649999999998</v>
      </c>
      <c r="AN58" s="17" t="str">
        <f>IFERROR(+VLOOKUP(AJ58,[1]!Plan[[Cod_ART]:[Cajas]],7,0),"")</f>
        <v/>
      </c>
      <c r="AO58" s="18" t="str">
        <f>IFERROR(+VLOOKUP(AJ58,[1]!D01__SD_STO_ART[[COD_ART]:[COD_GRU]],3,0),"")</f>
        <v xml:space="preserve">MEC </v>
      </c>
    </row>
    <row r="59" spans="1:41" ht="24">
      <c r="A59" s="13"/>
      <c r="B59" s="14" t="str">
        <f>IFERROR(+VLOOKUP(A59,[1]!D01__SD_STO_ART[[COD_ART]:[COD_GRU]],2,0),"")</f>
        <v/>
      </c>
      <c r="C59" s="15"/>
      <c r="D59" s="16" t="str">
        <f>IFERROR(+VLOOKUP(A59,[1]!_C108__Cobertura_Central[[COD_ART]:[Cj/H]],4,0)*C59,"")</f>
        <v/>
      </c>
      <c r="E59" s="17" t="str">
        <f>IFERROR(+VLOOKUP(A59,[1]!Plan[[Cod_ART]:[Cajas]],7,0),"")</f>
        <v/>
      </c>
      <c r="F59" s="18" t="str">
        <f>IFERROR(+VLOOKUP(A59,[1]!D01__SD_STO_ART[[COD_ART]:[COD_GRU]],3,0),"")</f>
        <v/>
      </c>
      <c r="G59" s="19" t="str">
        <f t="shared" si="13"/>
        <v/>
      </c>
      <c r="H59" s="13"/>
      <c r="I59" s="14" t="str">
        <f>IFERROR(+VLOOKUP(H59,[1]!D01__SD_STO_ART[[COD_ART]:[COD_GRU]],2,0),"")</f>
        <v/>
      </c>
      <c r="J59" s="15"/>
      <c r="K59" s="16" t="str">
        <f>IFERROR(+VLOOKUP(H59,[1]!_C108__Cobertura_Central[[COD_ART]:[Cj/H]],4,0)*J59,"")</f>
        <v/>
      </c>
      <c r="L59" s="17" t="str">
        <f>IFERROR(+VLOOKUP(H59,[1]!Plan[[Cod_ART]:[Cajas]],7,0),"")</f>
        <v/>
      </c>
      <c r="M59" s="18" t="str">
        <f>IFERROR(+VLOOKUP(H59,[1]!D01__SD_STO_ART[[COD_ART]:[COD_GRU]],3,0),"")</f>
        <v/>
      </c>
      <c r="N59" s="19" t="str">
        <f t="shared" si="14"/>
        <v/>
      </c>
      <c r="O59" s="13"/>
      <c r="P59" s="14" t="str">
        <f>IFERROR(+VLOOKUP(O59,[1]!D01__SD_STO_ART[[COD_ART]:[COD_GRU]],2,0),"")</f>
        <v/>
      </c>
      <c r="Q59" s="15"/>
      <c r="R59" s="16" t="str">
        <f>IFERROR(+VLOOKUP(O59,[1]!_C108__Cobertura_Central[[COD_ART]:[Cj/H]],4,0)*Q59,"")</f>
        <v/>
      </c>
      <c r="S59" s="17" t="str">
        <f>IFERROR(+VLOOKUP(O59,[1]!Plan[[Cod_ART]:[Cajas]],7,0),"")</f>
        <v/>
      </c>
      <c r="T59" s="18" t="str">
        <f>IFERROR(+VLOOKUP(O59,[1]!D01__SD_STO_ART[[COD_ART]:[COD_GRU]],3,0),"")</f>
        <v/>
      </c>
      <c r="U59" s="19" t="str">
        <f t="shared" si="11"/>
        <v/>
      </c>
      <c r="V59" s="13" t="s">
        <v>42</v>
      </c>
      <c r="W59" s="14" t="str">
        <f>IFERROR(+VLOOKUP(V59,[1]!D01__SD_STO_ART[[COD_ART]:[COD_GRU]],2,0),"")</f>
        <v>Barra Castellana</v>
      </c>
      <c r="X59" s="15">
        <v>1.2</v>
      </c>
      <c r="Y59" s="16">
        <f>IFERROR(+VLOOKUP(V59,[1]!_C108__Cobertura_Central[[COD_ART]:[Cj/H]],4,0)*X59,"")</f>
        <v>164.47472400000001</v>
      </c>
      <c r="Z59" s="17" t="str">
        <f>IFERROR(+VLOOKUP(V59,[1]!Plan[[Cod_ART]:[Cajas]],7,0),"")</f>
        <v/>
      </c>
      <c r="AA59" s="18" t="str">
        <f>IFERROR(+VLOOKUP(V59,[1]!D01__SD_STO_ART[[COD_ART]:[COD_GRU]],3,0),"")</f>
        <v xml:space="preserve">MEC </v>
      </c>
      <c r="AB59" s="19">
        <f t="shared" si="10"/>
        <v>0</v>
      </c>
      <c r="AC59" s="13" t="s">
        <v>116</v>
      </c>
      <c r="AD59" s="14" t="str">
        <f>IFERROR(+VLOOKUP(AC59,[1]!D01__SD_STO_ART[[COD_ART]:[COD_GRU]],2,0),"")</f>
        <v>Pan Bocadillo Easy</v>
      </c>
      <c r="AE59" s="15">
        <v>2</v>
      </c>
      <c r="AF59" s="16">
        <f>IFERROR(+VLOOKUP(AC59,[1]!_C108__Cobertura_Central[[COD_ART]:[Cj/H]],4,0)*AE59,"")</f>
        <v>339.99286000000001</v>
      </c>
      <c r="AG59" s="17" t="str">
        <f>IFERROR(+VLOOKUP(AC59,[1]!Plan[[Cod_ART]:[Cajas]],7,0),"")</f>
        <v/>
      </c>
      <c r="AH59" s="18" t="str">
        <f>IFERROR(+VLOOKUP(AC59,[1]!D01__SD_STO_ART[[COD_ART]:[COD_GRU]],3,0),"")</f>
        <v xml:space="preserve">MEC </v>
      </c>
      <c r="AI59" s="19">
        <f t="shared" si="12"/>
        <v>0</v>
      </c>
      <c r="AJ59" s="13"/>
      <c r="AK59" s="14" t="str">
        <f>IFERROR(+VLOOKUP(AJ59,[1]!D01__SD_STO_ART[[COD_ART]:[COD_GRU]],2,0),"")</f>
        <v/>
      </c>
      <c r="AL59" s="15"/>
      <c r="AM59" s="16" t="str">
        <f>IFERROR(+VLOOKUP(AJ59,[1]!_C108__Cobertura_Central[[COD_ART]:[Cj/H]],4,0)*AL59,"")</f>
        <v/>
      </c>
      <c r="AN59" s="17" t="str">
        <f>IFERROR(+VLOOKUP(AJ59,[1]!Plan[[Cod_ART]:[Cajas]],7,0),"")</f>
        <v/>
      </c>
      <c r="AO59" s="18" t="str">
        <f>IFERROR(+VLOOKUP(AJ59,[1]!D01__SD_STO_ART[[COD_ART]:[COD_GRU]],3,0),"")</f>
        <v/>
      </c>
    </row>
    <row r="60" spans="1:41" ht="24">
      <c r="A60" s="13"/>
      <c r="B60" s="14" t="str">
        <f>IFERROR(+VLOOKUP(A60,[1]!D01__SD_STO_ART[[COD_ART]:[COD_GRU]],2,0),"")</f>
        <v/>
      </c>
      <c r="C60" s="15"/>
      <c r="D60" s="16" t="str">
        <f>IFERROR(+VLOOKUP(A60,[1]!_C108__Cobertura_Central[[COD_ART]:[Cj/H]],4,0)*C60,"")</f>
        <v/>
      </c>
      <c r="E60" s="17" t="str">
        <f>IFERROR(+VLOOKUP(A60,[1]!Plan[[Cod_ART]:[Cajas]],7,0),"")</f>
        <v/>
      </c>
      <c r="F60" s="18" t="str">
        <f>IFERROR(+VLOOKUP(A60,[1]!D01__SD_STO_ART[[COD_ART]:[COD_GRU]],3,0),"")</f>
        <v/>
      </c>
      <c r="G60" s="19" t="str">
        <f t="shared" si="13"/>
        <v/>
      </c>
      <c r="H60" s="13"/>
      <c r="I60" s="14" t="str">
        <f>IFERROR(+VLOOKUP(H60,[1]!D01__SD_STO_ART[[COD_ART]:[COD_GRU]],2,0),"")</f>
        <v/>
      </c>
      <c r="J60" s="15"/>
      <c r="K60" s="16" t="str">
        <f>IFERROR(+VLOOKUP(H60,[1]!_C108__Cobertura_Central[[COD_ART]:[Cj/H]],4,0)*J60,"")</f>
        <v/>
      </c>
      <c r="L60" s="17" t="str">
        <f>IFERROR(+VLOOKUP(H60,[1]!Plan[[Cod_ART]:[Cajas]],7,0),"")</f>
        <v/>
      </c>
      <c r="M60" s="18" t="str">
        <f>IFERROR(+VLOOKUP(H60,[1]!D01__SD_STO_ART[[COD_ART]:[COD_GRU]],3,0),"")</f>
        <v/>
      </c>
      <c r="N60" s="19" t="str">
        <f t="shared" si="14"/>
        <v/>
      </c>
      <c r="O60" s="13"/>
      <c r="P60" s="14" t="str">
        <f>IFERROR(+VLOOKUP(O60,[1]!D01__SD_STO_ART[[COD_ART]:[COD_GRU]],2,0),"")</f>
        <v/>
      </c>
      <c r="Q60" s="15"/>
      <c r="R60" s="16" t="str">
        <f>IFERROR(+VLOOKUP(O60,[1]!_C108__Cobertura_Central[[COD_ART]:[Cj/H]],4,0)*Q60,"")</f>
        <v/>
      </c>
      <c r="S60" s="17" t="str">
        <f>IFERROR(+VLOOKUP(O60,[1]!Plan[[Cod_ART]:[Cajas]],7,0),"")</f>
        <v/>
      </c>
      <c r="T60" s="18" t="str">
        <f>IFERROR(+VLOOKUP(O60,[1]!D01__SD_STO_ART[[COD_ART]:[COD_GRU]],3,0),"")</f>
        <v/>
      </c>
      <c r="U60" s="19" t="str">
        <f t="shared" si="11"/>
        <v/>
      </c>
      <c r="V60" s="13"/>
      <c r="W60" s="14" t="str">
        <f>IFERROR(+VLOOKUP(V60,[1]!D01__SD_STO_ART[[COD_ART]:[COD_GRU]],2,0),"")</f>
        <v/>
      </c>
      <c r="X60" s="15"/>
      <c r="Y60" s="16" t="str">
        <f>IFERROR(+VLOOKUP(V60,[1]!_C108__Cobertura_Central[[COD_ART]:[Cj/H]],4,0)*X60,"")</f>
        <v/>
      </c>
      <c r="Z60" s="17" t="str">
        <f>IFERROR(+VLOOKUP(V60,[1]!Plan[[Cod_ART]:[Cajas]],7,0),"")</f>
        <v/>
      </c>
      <c r="AA60" s="18" t="str">
        <f>IFERROR(+VLOOKUP(V60,[1]!D01__SD_STO_ART[[COD_ART]:[COD_GRU]],3,0),"")</f>
        <v/>
      </c>
      <c r="AB60" s="19" t="str">
        <f t="shared" si="10"/>
        <v/>
      </c>
      <c r="AC60" s="13" t="s">
        <v>49</v>
      </c>
      <c r="AD60" s="14" t="str">
        <f>IFERROR(+VLOOKUP(AC60,[1]!D01__SD_STO_ART[[COD_ART]:[COD_GRU]],2,0),"")</f>
        <v>Viena Mondat 145 gr</v>
      </c>
      <c r="AE60" s="15">
        <v>3</v>
      </c>
      <c r="AF60" s="16">
        <f>IFERROR(+VLOOKUP(AC60,[1]!_C108__Cobertura_Central[[COD_ART]:[Cj/H]],4,0)*AE60,"")</f>
        <v>740.24537999999995</v>
      </c>
      <c r="AG60" s="17" t="str">
        <f>IFERROR(+VLOOKUP(AC60,[1]!Plan[[Cod_ART]:[Cajas]],7,0),"")</f>
        <v/>
      </c>
      <c r="AH60" s="18" t="str">
        <f>IFERROR(+VLOOKUP(AC60,[1]!D01__SD_STO_ART[[COD_ART]:[COD_GRU]],3,0),"")</f>
        <v xml:space="preserve">MEC </v>
      </c>
      <c r="AI60" s="19">
        <f t="shared" si="12"/>
        <v>0</v>
      </c>
      <c r="AJ60" s="13"/>
      <c r="AK60" s="14" t="str">
        <f>IFERROR(+VLOOKUP(AJ60,[1]!D01__SD_STO_ART[[COD_ART]:[COD_GRU]],2,0),"")</f>
        <v/>
      </c>
      <c r="AL60" s="15"/>
      <c r="AM60" s="16" t="str">
        <f>IFERROR(+VLOOKUP(AJ60,[1]!_C108__Cobertura_Central[[COD_ART]:[Cj/H]],4,0)*AL60,"")</f>
        <v/>
      </c>
      <c r="AN60" s="17" t="str">
        <f>IFERROR(+VLOOKUP(AJ60,[1]!Plan[[Cod_ART]:[Cajas]],7,0),"")</f>
        <v/>
      </c>
      <c r="AO60" s="18" t="str">
        <f>IFERROR(+VLOOKUP(AJ60,[1]!D01__SD_STO_ART[[COD_ART]:[COD_GRU]],3,0),"")</f>
        <v/>
      </c>
    </row>
    <row r="61" spans="1:41" ht="36">
      <c r="A61" s="13"/>
      <c r="B61" s="14" t="str">
        <f>IFERROR(+VLOOKUP(A61,[1]!D01__SD_STO_ART[[COD_ART]:[COD_GRU]],2,0),"")</f>
        <v/>
      </c>
      <c r="C61" s="15"/>
      <c r="D61" s="16" t="str">
        <f>IFERROR(+VLOOKUP(A61,[1]!_C108__Cobertura_Central[[COD_ART]:[Cj/H]],4,0)*C61,"")</f>
        <v/>
      </c>
      <c r="E61" s="17" t="str">
        <f>IFERROR(+VLOOKUP(A61,[1]!Plan[[Cod_ART]:[Cajas]],7,0),"")</f>
        <v/>
      </c>
      <c r="F61" s="18" t="str">
        <f>IFERROR(+VLOOKUP(A61,[1]!D01__SD_STO_ART[[COD_ART]:[COD_GRU]],3,0),"")</f>
        <v/>
      </c>
      <c r="G61" s="19" t="str">
        <f t="shared" si="13"/>
        <v/>
      </c>
      <c r="H61" s="13"/>
      <c r="I61" s="14" t="str">
        <f>IFERROR(+VLOOKUP(H61,[1]!D01__SD_STO_ART[[COD_ART]:[COD_GRU]],2,0),"")</f>
        <v/>
      </c>
      <c r="J61" s="15"/>
      <c r="K61" s="16" t="str">
        <f>IFERROR(+VLOOKUP(H61,[1]!_C108__Cobertura_Central[[COD_ART]:[Cj/H]],4,0)*J61,"")</f>
        <v/>
      </c>
      <c r="L61" s="17" t="str">
        <f>IFERROR(+VLOOKUP(H61,[1]!Plan[[Cod_ART]:[Cajas]],7,0),"")</f>
        <v/>
      </c>
      <c r="M61" s="18" t="str">
        <f>IFERROR(+VLOOKUP(H61,[1]!D01__SD_STO_ART[[COD_ART]:[COD_GRU]],3,0),"")</f>
        <v/>
      </c>
      <c r="N61" s="19" t="str">
        <f>IF(H61="","",+$J$4)</f>
        <v/>
      </c>
      <c r="O61" s="13"/>
      <c r="P61" s="14" t="str">
        <f>IFERROR(+VLOOKUP(O61,[1]!D01__SD_STO_ART[[COD_ART]:[COD_GRU]],2,0),"")</f>
        <v/>
      </c>
      <c r="Q61" s="15"/>
      <c r="R61" s="16" t="str">
        <f>IFERROR(+VLOOKUP(O61,[1]!_C108__Cobertura_Central[[COD_ART]:[Cj/H]],4,0)*Q61,"")</f>
        <v/>
      </c>
      <c r="S61" s="17" t="str">
        <f>IFERROR(+VLOOKUP(O61,[1]!Plan[[Cod_ART]:[Cajas]],7,0),"")</f>
        <v/>
      </c>
      <c r="T61" s="18" t="str">
        <f>IFERROR(+VLOOKUP(O61,[1]!D01__SD_STO_ART[[COD_ART]:[COD_GRU]],3,0),"")</f>
        <v/>
      </c>
      <c r="U61" s="19" t="str">
        <f t="shared" si="11"/>
        <v/>
      </c>
      <c r="V61" s="13" t="s">
        <v>122</v>
      </c>
      <c r="W61" s="14" t="str">
        <f>IFERROR(+VLOOKUP(V61,[1]!D01__SD_STO_ART[[COD_ART]:[COD_GRU]],2,0),"")</f>
        <v>Panecito Sin Sal Añadida Easy</v>
      </c>
      <c r="X61" s="15">
        <v>2</v>
      </c>
      <c r="Y61" s="16">
        <f>IFERROR(+VLOOKUP(V61,[1]!_C108__Cobertura_Central[[COD_ART]:[Cj/H]],4,0)*X61,"")</f>
        <v>316.78034000000002</v>
      </c>
      <c r="Z61" s="17" t="str">
        <f>IFERROR(+VLOOKUP(V61,[1]!Plan[[Cod_ART]:[Cajas]],7,0),"")</f>
        <v/>
      </c>
      <c r="AA61" s="18" t="str">
        <f>IFERROR(+VLOOKUP(V61,[1]!D01__SD_STO_ART[[COD_ART]:[COD_GRU]],3,0),"")</f>
        <v xml:space="preserve">MEC </v>
      </c>
      <c r="AB61" s="19">
        <f>IF(V61="","",+$X$4)</f>
        <v>0</v>
      </c>
      <c r="AC61" s="13" t="s">
        <v>55</v>
      </c>
      <c r="AD61" s="14" t="str">
        <f>IFERROR(+VLOOKUP(AC61,[1]!D01__SD_STO_ART[[COD_ART]:[COD_GRU]],2,0),"")</f>
        <v>Barra de Viena</v>
      </c>
      <c r="AE61" s="15">
        <v>2</v>
      </c>
      <c r="AF61" s="16">
        <f>IFERROR(+VLOOKUP(AC61,[1]!_C108__Cobertura_Central[[COD_ART]:[Cj/H]],4,0)*AE61,"")</f>
        <v>484.22359999999998</v>
      </c>
      <c r="AG61" s="17" t="str">
        <f>IFERROR(+VLOOKUP(AC61,[1]!Plan[[Cod_ART]:[Cajas]],7,0),"")</f>
        <v/>
      </c>
      <c r="AH61" s="18" t="str">
        <f>IFERROR(+VLOOKUP(AC61,[1]!D01__SD_STO_ART[[COD_ART]:[COD_GRU]],3,0),"")</f>
        <v xml:space="preserve">MEC </v>
      </c>
      <c r="AI61" s="19">
        <f t="shared" si="12"/>
        <v>0</v>
      </c>
      <c r="AJ61" s="13"/>
      <c r="AK61" s="14" t="str">
        <f>IFERROR(+VLOOKUP(AJ61,[1]!D01__SD_STO_ART[[COD_ART]:[COD_GRU]],2,0),"")</f>
        <v/>
      </c>
      <c r="AL61" s="15"/>
      <c r="AM61" s="16" t="str">
        <f>IFERROR(+VLOOKUP(AJ61,[1]!_C108__Cobertura_Central[[COD_ART]:[Cj/H]],4,0)*AL61,"")</f>
        <v/>
      </c>
      <c r="AN61" s="17" t="str">
        <f>IFERROR(+VLOOKUP(AJ61,[1]!Plan[[Cod_ART]:[Cajas]],7,0),"")</f>
        <v/>
      </c>
      <c r="AO61" s="18" t="str">
        <f>IFERROR(+VLOOKUP(AJ61,[1]!D01__SD_STO_ART[[COD_ART]:[COD_GRU]],3,0),"")</f>
        <v/>
      </c>
    </row>
    <row r="62" spans="1:41" ht="24">
      <c r="A62" s="13"/>
      <c r="B62" s="14" t="str">
        <f>IFERROR(+VLOOKUP(A62,[1]!D01__SD_STO_ART[[COD_ART]:[COD_GRU]],2,0),"")</f>
        <v/>
      </c>
      <c r="C62" s="15"/>
      <c r="D62" s="16" t="str">
        <f>IFERROR(+VLOOKUP(A62,[1]!_C108__Cobertura_Central[[COD_ART]:[Cj/H]],4,0)*C62,"")</f>
        <v/>
      </c>
      <c r="E62" s="17" t="str">
        <f>IFERROR(+VLOOKUP(A62,[1]!Plan[[Cod_ART]:[Cajas]],7,0),"")</f>
        <v/>
      </c>
      <c r="F62" s="18" t="str">
        <f>IFERROR(+VLOOKUP(A62,[1]!D01__SD_STO_ART[[COD_ART]:[COD_GRU]],3,0),"")</f>
        <v/>
      </c>
      <c r="G62" s="19" t="str">
        <f t="shared" si="13"/>
        <v/>
      </c>
      <c r="H62" s="13"/>
      <c r="I62" s="14" t="str">
        <f>IFERROR(+VLOOKUP(H62,[1]!D01__SD_STO_ART[[COD_ART]:[COD_GRU]],2,0),"")</f>
        <v/>
      </c>
      <c r="J62" s="15"/>
      <c r="K62" s="16" t="str">
        <f>IFERROR(+VLOOKUP(H62,[1]!_C108__Cobertura_Central[[COD_ART]:[Cj/H]],4,0)*J62,"")</f>
        <v/>
      </c>
      <c r="L62" s="17" t="str">
        <f>IFERROR(+VLOOKUP(H62,[1]!Plan[[Cod_ART]:[Cajas]],7,0),"")</f>
        <v/>
      </c>
      <c r="M62" s="18" t="str">
        <f>IFERROR(+VLOOKUP(H62,[1]!D01__SD_STO_ART[[COD_ART]:[COD_GRU]],3,0),"")</f>
        <v/>
      </c>
      <c r="N62" s="19" t="str">
        <f t="shared" si="14"/>
        <v/>
      </c>
      <c r="O62" s="13"/>
      <c r="P62" s="14" t="str">
        <f>IFERROR(+VLOOKUP(O62,[1]!D01__SD_STO_ART[[COD_ART]:[COD_GRU]],2,0),"")</f>
        <v/>
      </c>
      <c r="Q62" s="15"/>
      <c r="R62" s="16" t="str">
        <f>IFERROR(+VLOOKUP(O62,[1]!_C108__Cobertura_Central[[COD_ART]:[Cj/H]],4,0)*Q62,"")</f>
        <v/>
      </c>
      <c r="S62" s="17" t="str">
        <f>IFERROR(+VLOOKUP(O62,[1]!Plan[[Cod_ART]:[Cajas]],7,0),"")</f>
        <v/>
      </c>
      <c r="T62" s="18" t="str">
        <f>IFERROR(+VLOOKUP(O62,[1]!D01__SD_STO_ART[[COD_ART]:[COD_GRU]],3,0),"")</f>
        <v/>
      </c>
      <c r="U62" s="19" t="str">
        <f t="shared" si="11"/>
        <v/>
      </c>
      <c r="V62" s="13" t="s">
        <v>106</v>
      </c>
      <c r="W62" s="14" t="str">
        <f>IFERROR(+VLOOKUP(V62,[1]!D01__SD_STO_ART[[COD_ART]:[COD_GRU]],2,0),"")</f>
        <v>Pepito Sin Sal Añadida Easy</v>
      </c>
      <c r="X62" s="15">
        <v>2</v>
      </c>
      <c r="Y62" s="16">
        <f>IFERROR(+VLOOKUP(V62,[1]!_C108__Cobertura_Central[[COD_ART]:[Cj/H]],4,0)*X62,"")</f>
        <v>332.45256000000001</v>
      </c>
      <c r="Z62" s="17" t="str">
        <f>IFERROR(+VLOOKUP(V62,[1]!Plan[[Cod_ART]:[Cajas]],7,0),"")</f>
        <v/>
      </c>
      <c r="AA62" s="18" t="str">
        <f>IFERROR(+VLOOKUP(V62,[1]!D01__SD_STO_ART[[COD_ART]:[COD_GRU]],3,0),"")</f>
        <v xml:space="preserve">MEC </v>
      </c>
      <c r="AB62" s="19">
        <f>IF(V62="","",+$X$4)</f>
        <v>0</v>
      </c>
      <c r="AC62" s="13" t="s">
        <v>37</v>
      </c>
      <c r="AD62" s="14" t="str">
        <f>IFERROR(+VLOOKUP(AC62,[1]!D01__SD_STO_ART[[COD_ART]:[COD_GRU]],2,0),"")</f>
        <v>Bocata</v>
      </c>
      <c r="AE62" s="15">
        <v>2</v>
      </c>
      <c r="AF62" s="16">
        <f>IFERROR(+VLOOKUP(AC62,[1]!_C108__Cobertura_Central[[COD_ART]:[Cj/H]],4,0)*AE62,"")</f>
        <v>448.91428000000002</v>
      </c>
      <c r="AG62" s="17" t="str">
        <f>IFERROR(+VLOOKUP(AC62,[1]!Plan[[Cod_ART]:[Cajas]],7,0),"")</f>
        <v/>
      </c>
      <c r="AH62" s="18" t="str">
        <f>IFERROR(+VLOOKUP(AC62,[1]!D01__SD_STO_ART[[COD_ART]:[COD_GRU]],3,0),"")</f>
        <v xml:space="preserve">MEC </v>
      </c>
      <c r="AI62" s="19">
        <f>IF(AC62="","",+$AE$4)</f>
        <v>0</v>
      </c>
      <c r="AJ62" s="13"/>
      <c r="AK62" s="14" t="str">
        <f>IFERROR(+VLOOKUP(AJ62,[1]!D01__SD_STO_ART[[COD_ART]:[COD_GRU]],2,0),"")</f>
        <v/>
      </c>
      <c r="AL62" s="15"/>
      <c r="AM62" s="16" t="str">
        <f>IFERROR(+VLOOKUP(AJ62,[1]!_C108__Cobertura_Central[[COD_ART]:[Cj/H]],4,0)*AL62,"")</f>
        <v/>
      </c>
      <c r="AN62" s="17" t="str">
        <f>IFERROR(+VLOOKUP(AJ62,[1]!Plan[[Cod_ART]:[Cajas]],7,0),"")</f>
        <v/>
      </c>
      <c r="AO62" s="18" t="str">
        <f>IFERROR(+VLOOKUP(AJ62,[1]!D01__SD_STO_ART[[COD_ART]:[COD_GRU]],3,0),"")</f>
        <v/>
      </c>
    </row>
    <row r="63" spans="1:41" ht="36">
      <c r="A63" s="13"/>
      <c r="B63" s="14" t="str">
        <f>IFERROR(+VLOOKUP(A63,[1]!D01__SD_STO_ART[[COD_ART]:[COD_GRU]],2,0),"")</f>
        <v/>
      </c>
      <c r="C63" s="15"/>
      <c r="D63" s="16" t="str">
        <f>IFERROR(+VLOOKUP(A63,[1]!_C108__Cobertura_Central[[COD_ART]:[Cj/H]],4,0)*C63,"")</f>
        <v/>
      </c>
      <c r="E63" s="17" t="str">
        <f>IFERROR(+VLOOKUP(A63,[1]!Plan[[Cod_ART]:[Cajas]],7,0),"")</f>
        <v/>
      </c>
      <c r="F63" s="18" t="str">
        <f>IFERROR(+VLOOKUP(A63,[1]!D01__SD_STO_ART[[COD_ART]:[COD_GRU]],3,0),"")</f>
        <v/>
      </c>
      <c r="G63" s="19" t="str">
        <f t="shared" si="13"/>
        <v/>
      </c>
      <c r="H63" s="13"/>
      <c r="I63" s="14" t="str">
        <f>IFERROR(+VLOOKUP(H63,[1]!D01__SD_STO_ART[[COD_ART]:[COD_GRU]],2,0),"")</f>
        <v/>
      </c>
      <c r="J63" s="15"/>
      <c r="K63" s="16" t="str">
        <f>IFERROR(+VLOOKUP(H63,[1]!_C108__Cobertura_Central[[COD_ART]:[Cj/H]],4,0)*J63,"")</f>
        <v/>
      </c>
      <c r="L63" s="17" t="str">
        <f>IFERROR(+VLOOKUP(H63,[1]!Plan[[Cod_ART]:[Cajas]],7,0),"")</f>
        <v/>
      </c>
      <c r="M63" s="18" t="str">
        <f>IFERROR(+VLOOKUP(H63,[1]!D01__SD_STO_ART[[COD_ART]:[COD_GRU]],3,0),"")</f>
        <v/>
      </c>
      <c r="N63" s="19" t="str">
        <f t="shared" si="14"/>
        <v/>
      </c>
      <c r="O63" s="13"/>
      <c r="P63" s="14" t="str">
        <f>IFERROR(+VLOOKUP(O63,[1]!D01__SD_STO_ART[[COD_ART]:[COD_GRU]],2,0),"")</f>
        <v/>
      </c>
      <c r="Q63" s="15"/>
      <c r="R63" s="16" t="str">
        <f>IFERROR(+VLOOKUP(O63,[1]!_C108__Cobertura_Central[[COD_ART]:[Cj/H]],4,0)*Q63,"")</f>
        <v/>
      </c>
      <c r="S63" s="17" t="str">
        <f>IFERROR(+VLOOKUP(O63,[1]!Plan[[Cod_ART]:[Cajas]],7,0),"")</f>
        <v/>
      </c>
      <c r="T63" s="18" t="str">
        <f>IFERROR(+VLOOKUP(O63,[1]!D01__SD_STO_ART[[COD_ART]:[COD_GRU]],3,0),"")</f>
        <v/>
      </c>
      <c r="U63" s="19" t="str">
        <f>IF(O63="","",+$Q$4)</f>
        <v/>
      </c>
      <c r="V63" s="13" t="s">
        <v>110</v>
      </c>
      <c r="W63" s="14" t="str">
        <f>IFERROR(+VLOOKUP(V63,[1]!D01__SD_STO_ART[[COD_ART]:[COD_GRU]],2,0),"")</f>
        <v>Pepito con Salvado Sin Sal Añadida Easy</v>
      </c>
      <c r="X63" s="15">
        <v>1</v>
      </c>
      <c r="Y63" s="16">
        <f>IFERROR(+VLOOKUP(V63,[1]!_C108__Cobertura_Central[[COD_ART]:[Cj/H]],4,0)*X63,"")</f>
        <v>166.21038999999999</v>
      </c>
      <c r="Z63" s="17" t="str">
        <f>IFERROR(+VLOOKUP(V63,[1]!Plan[[Cod_ART]:[Cajas]],7,0),"")</f>
        <v/>
      </c>
      <c r="AA63" s="18" t="str">
        <f>IFERROR(+VLOOKUP(V63,[1]!D01__SD_STO_ART[[COD_ART]:[COD_GRU]],3,0),"")</f>
        <v xml:space="preserve">MEC </v>
      </c>
      <c r="AB63" s="19">
        <f>IF(V63="","",+$X$4)</f>
        <v>0</v>
      </c>
      <c r="AC63" s="13" t="s">
        <v>68</v>
      </c>
      <c r="AD63" s="14" t="str">
        <f>IFERROR(+VLOOKUP(AC63,[1]!D01__SD_STO_ART[[COD_ART]:[COD_GRU]],2,0),"")</f>
        <v>Viena con Salvado Pequeña</v>
      </c>
      <c r="AE63" s="15"/>
      <c r="AF63" s="16">
        <f>IFERROR(+VLOOKUP(AC63,[1]!_C108__Cobertura_Central[[COD_ART]:[Cj/H]],4,0)*AE63,"")</f>
        <v>0</v>
      </c>
      <c r="AG63" s="17" t="str">
        <f>IFERROR(+VLOOKUP(AC63,[1]!Plan[[Cod_ART]:[Cajas]],7,0),"")</f>
        <v/>
      </c>
      <c r="AH63" s="18" t="str">
        <f>IFERROR(+VLOOKUP(AC63,[1]!D01__SD_STO_ART[[COD_ART]:[COD_GRU]],3,0),"")</f>
        <v xml:space="preserve">MEC </v>
      </c>
      <c r="AI63" s="19">
        <f>IF(AC63="","",+$AE$4)</f>
        <v>0</v>
      </c>
      <c r="AJ63" s="13" t="s">
        <v>84</v>
      </c>
      <c r="AK63" s="14" t="str">
        <f>IFERROR(+VLOOKUP(AJ63,[1]!D01__SD_STO_ART[[COD_ART]:[COD_GRU]],2,0),"")</f>
        <v>Panecillo con Cereales y Semillas</v>
      </c>
      <c r="AL63" s="15">
        <v>3</v>
      </c>
      <c r="AM63" s="16">
        <f>IFERROR(+VLOOKUP(AJ63,[1]!_C108__Cobertura_Central[[COD_ART]:[Cj/H]],4,0)*AL63,"")</f>
        <v>467.34513000000004</v>
      </c>
      <c r="AN63" s="17" t="str">
        <f>IFERROR(+VLOOKUP(AJ63,[1]!Plan[[Cod_ART]:[Cajas]],7,0),"")</f>
        <v/>
      </c>
      <c r="AO63" s="18" t="str">
        <f>IFERROR(+VLOOKUP(AJ63,[1]!D01__SD_STO_ART[[COD_ART]:[COD_GRU]],3,0),"")</f>
        <v>VIME</v>
      </c>
    </row>
    <row r="64" spans="1:41">
      <c r="A64" s="20"/>
      <c r="B64" s="21" t="str">
        <f>IFERROR(+VLOOKUP(A64,[1]!D01__SD_STO_ART[[COD_ART]:[COD_GRU]],2,0),"")</f>
        <v/>
      </c>
      <c r="C64" s="22"/>
      <c r="D64" s="23" t="str">
        <f>IFERROR(+VLOOKUP(A64,[1]!_C108__Cobertura_Central[[COD_ART]:[Cj/H]],4,0)*C64,"")</f>
        <v/>
      </c>
      <c r="E64" s="24" t="str">
        <f>IFERROR(+VLOOKUP(A64,[1]!Plan[[Cod_ART]:[Cajas]],7,0),"")</f>
        <v/>
      </c>
      <c r="F64" s="25" t="str">
        <f>IFERROR(+VLOOKUP(A64,[1]!D01__SD_STO_ART[[COD_ART]:[COD_GRU]],3,0),"")</f>
        <v/>
      </c>
      <c r="G64" s="26" t="str">
        <f t="shared" si="13"/>
        <v/>
      </c>
      <c r="H64" s="20"/>
      <c r="I64" s="21" t="str">
        <f>IFERROR(+VLOOKUP(H64,[1]!D01__SD_STO_ART[[COD_ART]:[COD_GRU]],2,0),"")</f>
        <v/>
      </c>
      <c r="J64" s="22"/>
      <c r="K64" s="23" t="str">
        <f>IFERROR(+VLOOKUP(H64,[1]!_C108__Cobertura_Central[[COD_ART]:[Cj/H]],4,0)*J64,"")</f>
        <v/>
      </c>
      <c r="L64" s="24" t="str">
        <f>IFERROR(+VLOOKUP(H64,[1]!Plan[[Cod_ART]:[Cajas]],7,0),"")</f>
        <v/>
      </c>
      <c r="M64" s="25" t="str">
        <f>IFERROR(+VLOOKUP(H64,[1]!D01__SD_STO_ART[[COD_ART]:[COD_GRU]],3,0),"")</f>
        <v/>
      </c>
      <c r="N64" s="26" t="str">
        <f t="shared" si="14"/>
        <v/>
      </c>
      <c r="O64" s="20"/>
      <c r="P64" s="21" t="str">
        <f>IFERROR(+VLOOKUP(O64,[1]!D01__SD_STO_ART[[COD_ART]:[COD_GRU]],2,0),"")</f>
        <v/>
      </c>
      <c r="Q64" s="22"/>
      <c r="R64" s="23" t="str">
        <f>IFERROR(+VLOOKUP(O64,[1]!_C108__Cobertura_Central[[COD_ART]:[Cj/H]],4,0)*Q64,"")</f>
        <v/>
      </c>
      <c r="S64" s="24" t="str">
        <f>IFERROR(+VLOOKUP(O64,[1]!Plan[[Cod_ART]:[Cajas]],7,0),"")</f>
        <v/>
      </c>
      <c r="T64" s="25" t="str">
        <f>IFERROR(+VLOOKUP(O64,[1]!D01__SD_STO_ART[[COD_ART]:[COD_GRU]],3,0),"")</f>
        <v/>
      </c>
      <c r="U64" s="26" t="str">
        <f>IF(O64="","",+$Q$4)</f>
        <v/>
      </c>
      <c r="V64" s="13"/>
      <c r="W64" s="21" t="str">
        <f>IFERROR(+VLOOKUP(V64,[1]!D01__SD_STO_ART[[COD_ART]:[COD_GRU]],2,0),"")</f>
        <v/>
      </c>
      <c r="X64" s="15"/>
      <c r="Y64" s="23" t="str">
        <f>IFERROR(+VLOOKUP(V64,[1]!_C108__Cobertura_Central[[COD_ART]:[Cj/H]],4,0)*X64,"")</f>
        <v/>
      </c>
      <c r="Z64" s="24" t="str">
        <f>IFERROR(+VLOOKUP(V64,[1]!Plan[[Cod_ART]:[Cajas]],7,0),"")</f>
        <v/>
      </c>
      <c r="AA64" s="25" t="str">
        <f>IFERROR(+VLOOKUP(V64,[1]!D01__SD_STO_ART[[COD_ART]:[COD_GRU]],3,0),"")</f>
        <v/>
      </c>
      <c r="AB64" s="26" t="str">
        <f>IF(V64="","",+$X$4)</f>
        <v/>
      </c>
      <c r="AC64" s="20"/>
      <c r="AD64" s="21" t="str">
        <f>IFERROR(+VLOOKUP(AC64,[1]!D01__SD_STO_ART[[COD_ART]:[COD_GRU]],2,0),"")</f>
        <v/>
      </c>
      <c r="AE64" s="22"/>
      <c r="AF64" s="23" t="str">
        <f>IFERROR(+VLOOKUP(AC64,[1]!_C108__Cobertura_Central[[COD_ART]:[Cj/H]],4,0)*AE64,"")</f>
        <v/>
      </c>
      <c r="AG64" s="24" t="str">
        <f>IFERROR(+VLOOKUP(AC64,[1]!Plan[[Cod_ART]:[Cajas]],7,0),"")</f>
        <v/>
      </c>
      <c r="AH64" s="25" t="str">
        <f>IFERROR(+VLOOKUP(AC64,[1]!D01__SD_STO_ART[[COD_ART]:[COD_GRU]],3,0),"")</f>
        <v/>
      </c>
      <c r="AI64" s="26" t="str">
        <f>IF(AC64="","",+$AE$4)</f>
        <v/>
      </c>
      <c r="AJ64" s="20"/>
      <c r="AK64" s="21" t="str">
        <f>IFERROR(+VLOOKUP(AJ64,[1]!D01__SD_STO_ART[[COD_ART]:[COD_GRU]],2,0),"")</f>
        <v/>
      </c>
      <c r="AL64" s="22"/>
      <c r="AM64" s="23" t="str">
        <f>IFERROR(+VLOOKUP(AJ64,[1]!_C108__Cobertura_Central[[COD_ART]:[Cj/H]],4,0)*AL64,"")</f>
        <v/>
      </c>
      <c r="AN64" s="24" t="str">
        <f>IFERROR(+VLOOKUP(AJ64,[1]!Plan[[Cod_ART]:[Cajas]],7,0),"")</f>
        <v/>
      </c>
      <c r="AO64" s="25" t="str">
        <f>IFERROR(+VLOOKUP(AJ64,[1]!D01__SD_STO_ART[[COD_ART]:[COD_GRU]],3,0),"")</f>
        <v/>
      </c>
    </row>
  </sheetData>
  <conditionalFormatting sqref="E7:E18 L7:L18 S7:S18 Z7:Z18 AG7:AG18 AN7:AN18">
    <cfRule type="iconSet" priority="2">
      <iconSet iconSet="3Symbols2">
        <cfvo type="percent" val="0"/>
        <cfvo type="num" val="7"/>
        <cfvo type="num" val="14"/>
      </iconSet>
    </cfRule>
  </conditionalFormatting>
  <conditionalFormatting sqref="E31:E42 L31:L42 S31:S42 Z31:Z42 AG31:AG42 AN31:AN42">
    <cfRule type="iconSet" priority="3">
      <iconSet iconSet="3Symbols2">
        <cfvo type="percent" val="0"/>
        <cfvo type="num" val="7"/>
        <cfvo type="num" val="14"/>
      </iconSet>
    </cfRule>
  </conditionalFormatting>
  <conditionalFormatting sqref="E53:E64 L53:L64 S53:S64 Z53:Z64 AG53:AG64 AN53:AN64">
    <cfRule type="iconSet" priority="1">
      <iconSet iconSet="3Symbols2">
        <cfvo type="percent" val="0"/>
        <cfvo type="num" val="7"/>
        <cfvo type="num" val="14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7797E4E4FBEC4480D40018AE06B388" ma:contentTypeVersion="11" ma:contentTypeDescription="Crear nuevo documento." ma:contentTypeScope="" ma:versionID="329bd0f08076201caa9a4f0b59d9327f">
  <xsd:schema xmlns:xsd="http://www.w3.org/2001/XMLSchema" xmlns:xs="http://www.w3.org/2001/XMLSchema" xmlns:p="http://schemas.microsoft.com/office/2006/metadata/properties" xmlns:ns2="18f377f8-e6bf-4b22-ba74-35bab4fd7c18" xmlns:ns3="9e45aa18-65cc-4e82-a74d-83c2f923cfee" targetNamespace="http://schemas.microsoft.com/office/2006/metadata/properties" ma:root="true" ma:fieldsID="aba96375c6b584f7d0fd773a8b3fe737" ns2:_="" ns3:_="">
    <xsd:import namespace="18f377f8-e6bf-4b22-ba74-35bab4fd7c18"/>
    <xsd:import namespace="9e45aa18-65cc-4e82-a74d-83c2f923cf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377f8-e6bf-4b22-ba74-35bab4fd7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650697c0-9555-47a8-9082-89141cf02e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5aa18-65cc-4e82-a74d-83c2f923cfe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2e6de84-2fae-460f-89fd-29ae9625714c}" ma:internalName="TaxCatchAll" ma:showField="CatchAllData" ma:web="9e45aa18-65cc-4e82-a74d-83c2f923cf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f377f8-e6bf-4b22-ba74-35bab4fd7c18">
      <Terms xmlns="http://schemas.microsoft.com/office/infopath/2007/PartnerControls"/>
    </lcf76f155ced4ddcb4097134ff3c332f>
    <TaxCatchAll xmlns="9e45aa18-65cc-4e82-a74d-83c2f923cfe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22626B-40CE-47E1-B872-E117F81985C2}"/>
</file>

<file path=customXml/itemProps2.xml><?xml version="1.0" encoding="utf-8"?>
<ds:datastoreItem xmlns:ds="http://schemas.openxmlformats.org/officeDocument/2006/customXml" ds:itemID="{1117369D-6A6A-4CC4-8428-05A3A1993820}"/>
</file>

<file path=customXml/itemProps3.xml><?xml version="1.0" encoding="utf-8"?>
<ds:datastoreItem xmlns:ds="http://schemas.openxmlformats.org/officeDocument/2006/customXml" ds:itemID="{A49821F0-5D22-482E-9C2E-3065D32A9B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A.Ledesma</dc:creator>
  <cp:keywords/>
  <dc:description/>
  <cp:lastModifiedBy>javiergilrodriguez@hotmail.com</cp:lastModifiedBy>
  <cp:revision/>
  <dcterms:created xsi:type="dcterms:W3CDTF">2015-06-05T18:17:20Z</dcterms:created>
  <dcterms:modified xsi:type="dcterms:W3CDTF">2024-12-31T15:56:55Z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0x0101007C7797E4E4FBEC4480D40018AE06B388</vt:lpwstr>
  </property>
  <property fmtid="{D5CDD505-2E9C-101B-9397-08002B2CF9AE}" pid="3" name="MediaServiceImageTags">
    <vt:lpwstr/>
  </property>
</Properties>
</file>