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D7EE9666-8DE9-7140-BF80-9D0026AD93B6}" xr6:coauthVersionLast="36" xr6:coauthVersionMax="47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27-08-2022" sheetId="15" r:id="rId2"/>
    <sheet name="REUNION 25-08-2022" sheetId="14" r:id="rId3"/>
    <sheet name="REUNION 24-08-2022" sheetId="13" r:id="rId4"/>
    <sheet name="REUNION 23-08-2022" sheetId="11" r:id="rId5"/>
    <sheet name="DISTRIBUCION 21-08-2022" sheetId="10" r:id="rId6"/>
    <sheet name="PLANEACION 21-08-2022" sheetId="9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5" l="1"/>
  <c r="D13" i="15"/>
  <c r="D12" i="15"/>
  <c r="D11" i="15"/>
  <c r="F7" i="15"/>
  <c r="F6" i="15"/>
  <c r="F5" i="15"/>
  <c r="F4" i="15"/>
  <c r="F3" i="15"/>
  <c r="F2" i="15"/>
  <c r="F8" i="15" l="1"/>
  <c r="D14" i="14"/>
  <c r="D13" i="14"/>
  <c r="D12" i="14"/>
  <c r="D11" i="14"/>
  <c r="F7" i="14"/>
  <c r="F6" i="14"/>
  <c r="F5" i="14"/>
  <c r="F4" i="14"/>
  <c r="F3" i="14"/>
  <c r="F2" i="14"/>
  <c r="F8" i="14"/>
  <c r="D14" i="13"/>
  <c r="D13" i="13"/>
  <c r="D12" i="13"/>
  <c r="D11" i="13"/>
  <c r="F7" i="13"/>
  <c r="F6" i="13"/>
  <c r="F5" i="13"/>
  <c r="F4" i="13"/>
  <c r="F3" i="13"/>
  <c r="F2" i="13"/>
  <c r="F8" i="13"/>
  <c r="D14" i="1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/>
  <c r="D11" i="9"/>
  <c r="D13" i="9"/>
  <c r="D12" i="9"/>
  <c r="D14" i="9"/>
  <c r="F2" i="9"/>
  <c r="F3" i="9"/>
  <c r="F4" i="9"/>
  <c r="F5" i="9"/>
  <c r="F6" i="9"/>
  <c r="F7" i="9"/>
  <c r="F8" i="11"/>
  <c r="F8" i="9"/>
</calcChain>
</file>

<file path=xl/sharedStrings.xml><?xml version="1.0" encoding="utf-8"?>
<sst xmlns="http://schemas.openxmlformats.org/spreadsheetml/2006/main" count="239" uniqueCount="54">
  <si>
    <t>HACER</t>
  </si>
  <si>
    <t>HACIENDO</t>
  </si>
  <si>
    <t>HECHO</t>
  </si>
  <si>
    <t>VERIFICAR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</si>
  <si>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</si>
  <si>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</si>
  <si>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</si>
  <si>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</si>
  <si>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</si>
  <si>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</si>
  <si>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ARTEFACTO-DOCUMENTO</t>
  </si>
  <si>
    <t>TUTOR:</t>
  </si>
  <si>
    <t>FECHA REUNION:</t>
  </si>
  <si>
    <t>MEET:</t>
  </si>
  <si>
    <t>TRELLO - GIRA - BETRIX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</si>
  <si>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</si>
  <si>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</si>
  <si>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</si>
  <si>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</si>
  <si>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</si>
  <si>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</si>
  <si>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</si>
  <si>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</si>
  <si>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</si>
  <si>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</si>
  <si>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</si>
  <si>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</si>
  <si>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</si>
  <si>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</si>
  <si>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</si>
  <si>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</si>
  <si>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</si>
  <si>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</si>
  <si>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</si>
  <si>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</si>
  <si>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</si>
  <si>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</si>
  <si>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</si>
  <si>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</si>
  <si>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</si>
  <si>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</si>
  <si>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FORMATO SEGUIMIENTO-SPRINT1</t>
  </si>
  <si>
    <t>PLANTILLA DESCRIPCION DEL PROBLEMA A SOLUCIONAR</t>
  </si>
  <si>
    <t>MODELO CONCEPTUAL INVENTARIO DE LLANTAS</t>
  </si>
  <si>
    <t>yEd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</si>
  <si>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</si>
  <si>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</si>
  <si>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</si>
  <si>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</si>
  <si>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Miembro del equipo anuncia su retiro del programa</t>
  </si>
  <si>
    <t>Se distribuye la actividad asignada de ese miembro entre todos los miembros</t>
  </si>
  <si>
    <t>Excel</t>
  </si>
  <si>
    <t>Word</t>
  </si>
  <si>
    <t>OBJETIVOS METOLOGIA - SOFTWARE Y FORMATOS - ARTEFACTOS ANALISIS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</si>
</sst>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" xfId="0" applyFont="1" applyBorder="1"/>
    <xf numFmtId="166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10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A0380F-4B90-4348-B2FF-E65E4C0E83C3}" name="Tabla134756" displayName="Tabla134756" ref="A1:F8" totalsRowCount="1" headerRowDxfId="51">
  <autoFilter ref="A1:F7" xr:uid="{C6771560-9D89-3142-9F9C-47C6E5E14ADD}"/>
  <tableColumns count="6">
    <tableColumn id="1" xr3:uid="{43B31EA2-5033-124E-8730-3071676C1780}" name="ID" dataDxfId="50"/>
    <tableColumn id="5" xr3:uid="{0F148B97-27DE-FB48-8679-E90DD74E6947}" name="VALOR" totalsRowDxfId="45" dataCellStyle="Porcentaje"/>
    <tableColumn id="2" xr3:uid="{2E315A6F-7724-3D46-84AA-335A70295795}" name="ACTIVIDAD" dataDxfId="49" totalsRowDxfId="44"/>
    <tableColumn id="6" xr3:uid="{18F811EF-CDDD-DB4A-AA38-F633528B3EA2}" name="RESPONSABLE" dataDxfId="48" totalsRowDxfId="43"/>
    <tableColumn id="3" xr3:uid="{12BAB512-F0DF-AE43-AB16-88A2C41D1157}" name="ESTADO" dataDxfId="47"/>
    <tableColumn id="4" xr3:uid="{A3485E03-CCF8-134C-B5A2-953813DDFB7B}" name="PROGRESO" totalsRowFunction="sum" dataDxfId="46" totalsRowDxfId="42" dataCellStyle="Porcentaje">
      <calculatedColumnFormula>IF(Tabla134756[[#This Row],[ESTADO]]="HECHO",Tabla134756[[#This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A39197-0EB7-7144-8D73-78264AB813B5}" name="Tabla13475" displayName="Tabla13475" ref="A1:F8" totalsRowCount="1" headerRowDxfId="101">
  <autoFilter ref="A1:F7" xr:uid="{C6771560-9D89-3142-9F9C-47C6E5E14ADD}"/>
  <tableColumns count="6">
    <tableColumn id="1" xr3:uid="{B4847248-0602-FF41-ADA7-0593C164551A}" name="ID" dataDxfId="100"/>
    <tableColumn id="5" xr3:uid="{9570677A-6887-D04B-BC98-FDBF6E642A8E}" name="VALOR" totalsRowDxfId="99" dataCellStyle="Porcentaje"/>
    <tableColumn id="2" xr3:uid="{F2ACB2B9-3C20-3C4C-86F6-9F569FFCD182}" name="ACTIVIDAD" dataDxfId="98" totalsRowDxfId="97"/>
    <tableColumn id="6" xr3:uid="{92E380FF-D61D-F04A-83C3-F3A28156C5B7}" name="RESPONSABLE" dataDxfId="96" totalsRowDxfId="95"/>
    <tableColumn id="3" xr3:uid="{D38B5B8B-4C15-1F44-9B50-D2E36B73D937}" name="ESTADO" dataDxfId="94"/>
    <tableColumn id="4" xr3:uid="{4229043C-4974-C04E-BCD3-F4185B2BE02C}" name="PROGRESO" totalsRowFunction="sum" dataDxfId="93" totalsRowDxfId="92" dataCellStyle="Porcentaje">
      <calculatedColumnFormula>IF(Tabla13475[[#This Row],[ESTADO]]="HECHO",Tabla13475[[#This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Tabla1347" displayName="Tabla1347" ref="A1:F8" totalsRowCount="1" headerRowDxfId="91">
  <autoFilter ref="A1:F7" xr:uid="{C6771560-9D89-3142-9F9C-47C6E5E14ADD}"/>
  <tableColumns count="6">
    <tableColumn id="1" xr3:uid="{8530F876-5333-8C42-9B99-E7524B03868D}" name="ID" dataDxfId="90"/>
    <tableColumn id="5" xr3:uid="{0B425CEF-57FA-0449-9D48-799937F316DA}" name="VALOR" totalsRowDxfId="89" dataCellStyle="Porcentaje"/>
    <tableColumn id="2" xr3:uid="{A86CCCCE-9767-BA45-8D59-EA4E2B8A125F}" name="ACTIVIDAD" dataDxfId="88" totalsRowDxfId="87"/>
    <tableColumn id="6" xr3:uid="{2D321822-E2C3-774D-8799-C0A2CC73F8D9}" name="RESPONSABLE" dataDxfId="86" totalsRowDxfId="85"/>
    <tableColumn id="3" xr3:uid="{6FFC2B3E-2017-BA44-8965-136231A0E04B}" name="ESTADO" dataDxfId="84"/>
    <tableColumn id="4" xr3:uid="{A4DFDF0B-96A1-C44C-9DCA-957651D5921A}" name="PROGRESO" totalsRowFunction="sum" dataDxfId="83" totalsRowDxfId="82" dataCellStyle="Porcentaje">
      <calculatedColumnFormula>IF(Tabla1347[[#This Row],[ESTADO]]="HECHO",Tabla1347[[#This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Tabla134" displayName="Tabla134" ref="A1:F8" totalsRowCount="1" headerRowDxfId="81">
  <autoFilter ref="A1:F7" xr:uid="{C6771560-9D89-3142-9F9C-47C6E5E14ADD}"/>
  <tableColumns count="6">
    <tableColumn id="1" xr3:uid="{1F035DC9-1373-3E4C-A3A8-13DBEC76DC82}" name="ID" dataDxfId="80"/>
    <tableColumn id="5" xr3:uid="{43A5529E-007E-C64C-86CE-8DAB48DE5353}" name="VALOR" totalsRowDxfId="79" dataCellStyle="Porcentaje"/>
    <tableColumn id="2" xr3:uid="{9A1D5E6B-0F9C-014B-BC79-0CE8E35ABDF2}" name="ACTIVIDAD" dataDxfId="78" totalsRowDxfId="77"/>
    <tableColumn id="6" xr3:uid="{9DE32ABE-C5F1-6641-97D6-E5E2D7B798CA}" name="RESPONSABLE" dataDxfId="76" totalsRowDxfId="75"/>
    <tableColumn id="3" xr3:uid="{669DC672-6610-F249-B210-DEC4DB36456B}" name="ESTADO" dataDxfId="74"/>
    <tableColumn id="4" xr3:uid="{2EC93C66-3A32-2A40-B7A6-F121B89B9430}" name="PROGRESO" totalsRowFunction="sum" dataDxfId="73" totalsRowDxfId="72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Tabla13" displayName="Tabla13" ref="A1:F8" totalsRowCount="1" headerRowDxfId="71">
  <autoFilter ref="A1:F7" xr:uid="{C6771560-9D89-3142-9F9C-47C6E5E14ADD}"/>
  <tableColumns count="6">
    <tableColumn id="1" xr3:uid="{C6E86F07-4CB4-4546-AD18-8C75028994F5}" name="ID" dataDxfId="70"/>
    <tableColumn id="5" xr3:uid="{DBCD9DEA-ACBA-874C-A22B-59D086F3B877}" name="VALOR" totalsRowDxfId="69" dataCellStyle="Porcentaje"/>
    <tableColumn id="2" xr3:uid="{D1E5958A-BF8A-BF45-BC61-F88DD4F0DC31}" name="ACTIVIDAD" dataDxfId="68" totalsRowDxfId="67"/>
    <tableColumn id="6" xr3:uid="{300B975F-DA35-4641-AFFB-C25636AED70A}" name="RESPONSABLE" dataDxfId="66" totalsRowDxfId="65"/>
    <tableColumn id="3" xr3:uid="{55C19C11-970E-ED48-9E1D-FD413A44DB58}" name="ESTADO" dataDxfId="64"/>
    <tableColumn id="4" xr3:uid="{F26AE47E-E038-0B42-868B-70E1B4FF0502}" name="PROGRESO" totalsRowFunction="sum" dataDxfId="63" totalsRowDxfId="62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8" totalsRowCount="1" headerRowDxfId="61">
  <autoFilter ref="A1:F7" xr:uid="{C6771560-9D89-3142-9F9C-47C6E5E14ADD}"/>
  <tableColumns count="6">
    <tableColumn id="1" xr3:uid="{B00B770C-E8F2-CB46-A39B-1F22E5737A8F}" name="ID" dataDxfId="60"/>
    <tableColumn id="5" xr3:uid="{5618240B-7421-2E49-B85A-37682FDA546C}" name="VALOR" totalsRowDxfId="59" dataCellStyle="Porcentaje"/>
    <tableColumn id="2" xr3:uid="{FD0BACDA-4B7C-AE4A-B6CC-54F3CF36C08D}" name="ACTIVIDAD" dataDxfId="58" totalsRowDxfId="57"/>
    <tableColumn id="6" xr3:uid="{FD255310-A28E-5448-BD5D-4F7B55D7AFCB}" name="RESPONSABLE" dataDxfId="56" totalsRowDxfId="55"/>
    <tableColumn id="3" xr3:uid="{EDB2A1F3-0893-E44D-BCDD-5AACC2B519F8}" name="ESTADO" dataDxfId="54"/>
    <tableColumn id="4" xr3:uid="{684EEF9A-6840-2141-90A0-69B802ECABA8}" name="PROGRESO" totalsRowFunction="sum" dataDxfId="53" totalsRowDxfId="52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I25"/>
  <sheetViews>
    <sheetView workbookViewId="0">
      <selection activeCell="F16" sqref="F16"/>
    </sheetView>
  </sheetViews>
  <sheetFormatPr baseColWidth="10" defaultColWidth="10.83203125" defaultRowHeight="15" x14ac:dyDescent="0.2"/>
  <cols>
    <col min="2" max="3" width="50.83203125" customWidth="1"/>
    <col min="4" max="4" width="27" customWidth="1"/>
    <col min="6" max="6" width="18.6640625" customWidth="1"/>
    <col min="7" max="7" width="19.1640625" customWidth="1"/>
    <col min="8" max="8" width="20.5" customWidth="1"/>
    <col min="9" max="9" width="26" customWidth="1"/>
  </cols>
  <sheetData>
    <row r="1" spans="1:9" ht="32" customHeight="1" thickBot="1" x14ac:dyDescent="0.25">
      <c r="A1" s="14" t="s">
        <v>28</v>
      </c>
      <c r="B1" s="15" t="s">
        <v>25</v>
      </c>
      <c r="C1" s="15" t="s">
        <v>26</v>
      </c>
      <c r="D1" s="16" t="s">
        <v>27</v>
      </c>
      <c r="F1" s="28" t="s">
        <v>10</v>
      </c>
      <c r="G1" s="29"/>
      <c r="H1" s="30"/>
      <c r="I1" s="27" t="s">
        <v>40</v>
      </c>
    </row>
    <row r="2" spans="1:9" x14ac:dyDescent="0.2">
      <c r="A2" s="19">
        <v>1</v>
      </c>
      <c r="B2" s="41" t="s">
        <v>49</v>
      </c>
      <c r="C2" s="39" t="s">
        <v>50</v>
      </c>
      <c r="D2" s="22"/>
      <c r="F2" s="32" t="s">
        <v>41</v>
      </c>
      <c r="G2" s="33"/>
      <c r="H2" s="34"/>
      <c r="I2" s="2" t="s">
        <v>51</v>
      </c>
    </row>
    <row r="3" spans="1:9" x14ac:dyDescent="0.2">
      <c r="A3" s="20"/>
      <c r="B3" s="42"/>
      <c r="C3" s="40"/>
      <c r="D3" s="23"/>
      <c r="F3" s="32" t="s">
        <v>42</v>
      </c>
      <c r="G3" s="33"/>
      <c r="H3" s="34"/>
      <c r="I3" s="2" t="s">
        <v>52</v>
      </c>
    </row>
    <row r="4" spans="1:9" x14ac:dyDescent="0.2">
      <c r="A4" s="20"/>
      <c r="B4" s="43"/>
      <c r="C4" s="43"/>
      <c r="D4" s="23"/>
      <c r="F4" s="32" t="s">
        <v>43</v>
      </c>
      <c r="G4" s="33"/>
      <c r="H4" s="34"/>
      <c r="I4" s="2" t="s">
        <v>44</v>
      </c>
    </row>
    <row r="5" spans="1:9" x14ac:dyDescent="0.2">
      <c r="A5" s="20"/>
      <c r="B5" s="42"/>
      <c r="C5" s="42"/>
      <c r="D5" s="23"/>
      <c r="F5" s="32" t="s">
        <v>53</v>
      </c>
      <c r="G5" s="33"/>
      <c r="H5" s="34"/>
      <c r="I5" s="2" t="s">
        <v>52</v>
      </c>
    </row>
    <row r="6" spans="1:9" x14ac:dyDescent="0.2">
      <c r="A6" s="20"/>
      <c r="B6" s="43"/>
      <c r="C6" s="43"/>
      <c r="D6" s="23"/>
      <c r="F6" s="32"/>
      <c r="G6" s="33"/>
      <c r="H6" s="34"/>
      <c r="I6" s="2"/>
    </row>
    <row r="7" spans="1:9" ht="16" thickBot="1" x14ac:dyDescent="0.25">
      <c r="A7" s="21"/>
      <c r="B7" s="44"/>
      <c r="C7" s="44"/>
      <c r="D7" s="24"/>
    </row>
    <row r="8" spans="1:9" x14ac:dyDescent="0.2">
      <c r="A8" s="25">
        <v>2</v>
      </c>
      <c r="B8" s="45"/>
      <c r="C8" s="45"/>
      <c r="D8" s="26"/>
    </row>
    <row r="9" spans="1:9" x14ac:dyDescent="0.2">
      <c r="A9" s="20"/>
      <c r="B9" s="46"/>
      <c r="C9" s="46"/>
      <c r="D9" s="23"/>
      <c r="F9" s="35" t="s">
        <v>11</v>
      </c>
      <c r="G9" s="31" t="s">
        <v>46</v>
      </c>
      <c r="H9" s="31"/>
      <c r="I9" s="31"/>
    </row>
    <row r="10" spans="1:9" x14ac:dyDescent="0.2">
      <c r="A10" s="20"/>
      <c r="B10" s="47"/>
      <c r="C10" s="47"/>
      <c r="D10" s="23"/>
      <c r="F10" s="35" t="s">
        <v>12</v>
      </c>
      <c r="G10" s="36">
        <v>44798</v>
      </c>
      <c r="H10" s="36"/>
      <c r="I10" s="36"/>
    </row>
    <row r="11" spans="1:9" x14ac:dyDescent="0.2">
      <c r="A11" s="20"/>
      <c r="B11" s="46"/>
      <c r="C11" s="46"/>
      <c r="D11" s="23"/>
      <c r="F11" s="35" t="s">
        <v>13</v>
      </c>
      <c r="G11" s="37" t="s">
        <v>45</v>
      </c>
      <c r="H11" s="37"/>
      <c r="I11" s="37"/>
    </row>
    <row r="12" spans="1:9" x14ac:dyDescent="0.2">
      <c r="A12" s="20"/>
      <c r="B12" s="47"/>
      <c r="C12" s="47"/>
      <c r="D12" s="23"/>
    </row>
    <row r="13" spans="1:9" ht="16" thickBot="1" x14ac:dyDescent="0.25">
      <c r="A13" s="21"/>
      <c r="B13" s="48"/>
      <c r="C13" s="48"/>
      <c r="D13" s="24"/>
    </row>
    <row r="14" spans="1:9" x14ac:dyDescent="0.2">
      <c r="A14" s="19">
        <v>3</v>
      </c>
      <c r="B14" s="49"/>
      <c r="C14" s="49"/>
      <c r="D14" s="22"/>
    </row>
    <row r="15" spans="1:9" x14ac:dyDescent="0.2">
      <c r="A15" s="20"/>
      <c r="B15" s="46"/>
      <c r="C15" s="46"/>
      <c r="D15" s="23"/>
    </row>
    <row r="16" spans="1:9" x14ac:dyDescent="0.2">
      <c r="A16" s="20"/>
      <c r="B16" s="47"/>
      <c r="C16" s="47"/>
      <c r="D16" s="23"/>
    </row>
    <row r="17" spans="1:8" x14ac:dyDescent="0.2">
      <c r="A17" s="20"/>
      <c r="B17" s="46"/>
      <c r="C17" s="46"/>
      <c r="D17" s="23"/>
    </row>
    <row r="18" spans="1:8" x14ac:dyDescent="0.2">
      <c r="A18" s="20"/>
      <c r="B18" s="47"/>
      <c r="C18" s="47"/>
      <c r="D18" s="23"/>
    </row>
    <row r="19" spans="1:8" ht="16" thickBot="1" x14ac:dyDescent="0.25">
      <c r="A19" s="21"/>
      <c r="B19" s="48"/>
      <c r="C19" s="48"/>
      <c r="D19" s="24"/>
    </row>
    <row r="20" spans="1:8" x14ac:dyDescent="0.2">
      <c r="A20" s="19">
        <v>4</v>
      </c>
      <c r="B20" s="49"/>
      <c r="C20" s="49"/>
      <c r="D20" s="22"/>
    </row>
    <row r="21" spans="1:8" x14ac:dyDescent="0.2">
      <c r="A21" s="20"/>
      <c r="B21" s="46"/>
      <c r="C21" s="46"/>
      <c r="D21" s="23"/>
    </row>
    <row r="22" spans="1:8" x14ac:dyDescent="0.2">
      <c r="A22" s="20"/>
      <c r="B22" s="47"/>
      <c r="C22" s="47"/>
      <c r="D22" s="23"/>
    </row>
    <row r="23" spans="1:8" x14ac:dyDescent="0.2">
      <c r="A23" s="20"/>
      <c r="B23" s="46"/>
      <c r="C23" s="46"/>
      <c r="D23" s="23"/>
    </row>
    <row r="24" spans="1:8" x14ac:dyDescent="0.2">
      <c r="A24" s="20"/>
      <c r="B24" s="47"/>
      <c r="C24" s="47"/>
      <c r="D24" s="23"/>
    </row>
    <row r="25" spans="1:8" ht="16" thickBot="1" x14ac:dyDescent="0.25">
      <c r="A25" s="21"/>
      <c r="B25" s="48"/>
      <c r="C25" s="48"/>
      <c r="D25" s="24"/>
      <c r="F25" s="1" t="s">
        <v>14</v>
      </c>
      <c r="G25" s="1"/>
      <c r="H25" s="1"/>
    </row>
  </sheetData>
  <mergeCells count="41">
    <mergeCell ref="F6:H6"/>
    <mergeCell ref="G9:I9"/>
    <mergeCell ref="G10:I10"/>
    <mergeCell ref="G11:I11"/>
    <mergeCell ref="F1:H1"/>
    <mergeCell ref="F2:H2"/>
    <mergeCell ref="F3:H3"/>
    <mergeCell ref="F4:H4"/>
    <mergeCell ref="F5:H5"/>
    <mergeCell ref="B24:B25"/>
    <mergeCell ref="C24:C25"/>
    <mergeCell ref="B18:B19"/>
    <mergeCell ref="C18:C19"/>
    <mergeCell ref="B20:B21"/>
    <mergeCell ref="C20:C21"/>
    <mergeCell ref="B22:B23"/>
    <mergeCell ref="C22:C23"/>
    <mergeCell ref="C10:C11"/>
    <mergeCell ref="C8:C9"/>
    <mergeCell ref="B14:B15"/>
    <mergeCell ref="C14:C15"/>
    <mergeCell ref="B16:B17"/>
    <mergeCell ref="C16:C17"/>
    <mergeCell ref="B12:B13"/>
    <mergeCell ref="C12:C13"/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8DC1C-B48E-3D45-8831-0A62DF6933FD}">
  <dimension ref="A1:H17"/>
  <sheetViews>
    <sheetView tabSelected="1"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IF(Tabla134756[[#This Row],[ESTADO]]="HECHO",Tabla134756[[#This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IF(Tabla134756[[#This Row],[ESTADO]]="HECHO",Tabla134756[[#This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2</v>
      </c>
      <c r="F4" s="6">
        <f>IF(Tabla134756[[#This Row],[ESTADO]]="HECHO",Tabla134756[[#This Row],[VALOR]]," ")</f>
        <v>0.4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1</v>
      </c>
      <c r="F5" s="6" t="str">
        <f>IF(Tabla134756[[#This Row],[ESTADO]]="HECHO",Tabla134756[[#This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1</v>
      </c>
      <c r="F6" s="6" t="str">
        <f>IF(Tabla134756[[#This Row],[ESTADO]]="HECHO",Tabla134756[[#This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3</v>
      </c>
      <c r="F7" s="6" t="str">
        <f>IF(Tabla134756[[#This Row],[ESTADO]]="HECHO",Tabla134756[[#This Row],[VALOR]]," ")</f>
        <v xml:space="preserve"> </v>
      </c>
    </row>
    <row r="8" spans="1:8" x14ac:dyDescent="0.2">
      <c r="B8" s="8"/>
      <c r="C8" s="9"/>
      <c r="D8" s="9"/>
      <c r="F8" s="7">
        <f>SUBTOTAL(109,Tabla134756[PROGRESO])</f>
        <v>0.55000000000000004</v>
      </c>
    </row>
    <row r="11" spans="1:8" x14ac:dyDescent="0.2">
      <c r="C11" s="10" t="s">
        <v>21</v>
      </c>
      <c r="D11" s="3">
        <f>COUNTIF(Tabla134756[ESTADO],"HACER")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COUNTIF(Tabla134756[ESTADO],"HACIENDO")</f>
        <v>2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COUNTIF(Tabla134756[ESTADO],"VERIFICAR")</f>
        <v>1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COUNTIF(Tabla134756[ESTADO],"HECHO")</f>
        <v>3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41" priority="4" stopIfTrue="1">
      <formula>($E2="VERIFICAR")</formula>
    </cfRule>
    <cfRule type="expression" dxfId="40" priority="5" stopIfTrue="1">
      <formula>($E2="HECHO")</formula>
    </cfRule>
    <cfRule type="expression" dxfId="39" priority="6" stopIfTrue="1">
      <formula>($E2="HACIENDO")</formula>
    </cfRule>
    <cfRule type="expression" dxfId="38" priority="7" stopIfTrue="1">
      <formula>($E2="HACER")</formula>
    </cfRule>
  </conditionalFormatting>
  <conditionalFormatting sqref="F8">
    <cfRule type="cellIs" dxfId="37" priority="1" stopIfTrue="1" operator="greaterThan">
      <formula>0.67</formula>
    </cfRule>
    <cfRule type="cellIs" dxfId="36" priority="2" stopIfTrue="1" operator="between">
      <formula>0.34</formula>
      <formula>0.66</formula>
    </cfRule>
    <cfRule type="cellIs" dxfId="35" priority="3" stopIfTrue="1" operator="lessThan">
      <formula>0.33</formula>
    </cfRule>
  </conditionalFormatting>
  <dataValidations count="2">
    <dataValidation type="list" allowBlank="1" showInputMessage="1" showErrorMessage="1" sqref="D2:D7" xr:uid="{84260B45-8E3A-2F4C-AA08-81743E5FB103}">
      <formula1>"ALEJANDRO GARCIA, BRANDON MEDINA, HELVER ROA , JOHAN MATOMA, PAULA VILLARREAL"</formula1>
    </dataValidation>
    <dataValidation type="list" allowBlank="1" showInputMessage="1" showErrorMessage="1" sqref="E2:E7" xr:uid="{B73ED223-9B85-AF47-B17F-B38AAC6FB6A9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2336-19D1-7A49-A729-A680FE050C77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IF(Tabla13475[[#This Row],[ESTADO]]="HECHO",Tabla13475[[#This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2</v>
      </c>
      <c r="F3" s="6">
        <f>IF(Tabla13475[[#This Row],[ESTADO]]="HECHO",Tabla13475[[#This Row],[VALOR]]," ")</f>
        <v>0.05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1</v>
      </c>
      <c r="F4" s="6" t="str">
        <f>IF(Tabla13475[[#This Row],[ESTADO]]="HECHO",Tabla13475[[#This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IF(Tabla13475[[#This Row],[ESTADO]]="HECHO",Tabla13475[[#This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IF(Tabla13475[[#This Row],[ESTADO]]="HECHO",Tabla13475[[#This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IF(Tabla13475[[#This Row],[ESTADO]]="HECHO",Tabla13475[[#This Row],[VALOR]]," ")</f>
        <v xml:space="preserve"> </v>
      </c>
    </row>
    <row r="8" spans="1:8" x14ac:dyDescent="0.2">
      <c r="B8" s="8"/>
      <c r="C8" s="9"/>
      <c r="D8" s="9"/>
      <c r="F8" s="7">
        <f>SUBTOTAL(109,Tabla13475[PROGRESO])</f>
        <v>0.15000000000000002</v>
      </c>
    </row>
    <row r="11" spans="1:8" x14ac:dyDescent="0.2">
      <c r="C11" s="10" t="s">
        <v>21</v>
      </c>
      <c r="D11" s="3">
        <f>COUNTIF(Tabla13475[ESTADO],"HACER")</f>
        <v>3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COUNTIF(Tabla13475[ESTADO],"HACIENDO")</f>
        <v>1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COUNTIF(Tabla13475[ESTADO],"VERIFICAR")</f>
        <v>0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COUNTIF(Tabla13475[ESTADO],"HECHO")</f>
        <v>2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34" priority="4" stopIfTrue="1">
      <formula>($E2="VERIFICAR")</formula>
    </cfRule>
    <cfRule type="expression" dxfId="33" priority="5" stopIfTrue="1">
      <formula>($E2="HECHO")</formula>
    </cfRule>
    <cfRule type="expression" dxfId="32" priority="6" stopIfTrue="1">
      <formula>($E2="HACIENDO")</formula>
    </cfRule>
    <cfRule type="expression" dxfId="31" priority="7" stopIfTrue="1">
      <formula>($E2="HACER")</formula>
    </cfRule>
  </conditionalFormatting>
  <conditionalFormatting sqref="F8">
    <cfRule type="cellIs" dxfId="30" priority="1" stopIfTrue="1" operator="greaterThan">
      <formula>0.67</formula>
    </cfRule>
    <cfRule type="cellIs" dxfId="29" priority="2" stopIfTrue="1" operator="between">
      <formula>0.34</formula>
      <formula>0.66</formula>
    </cfRule>
    <cfRule type="cellIs" dxfId="28" priority="3" stopIfTrue="1" operator="lessThan">
      <formula>0.33</formula>
    </cfRule>
  </conditionalFormatting>
  <dataValidations count="2">
    <dataValidation type="list" allowBlank="1" showInputMessage="1" showErrorMessage="1" sqref="E2:E7" xr:uid="{BDF37FF0-D80D-9745-8E13-7828AD712828}">
      <formula1>"HACER, HACIENDO, HECHO, VERIFICAR"</formula1>
    </dataValidation>
    <dataValidation type="list" allowBlank="1" showInputMessage="1" showErrorMessage="1" sqref="D2:D7" xr:uid="{BCA0D857-6F06-5F4B-902E-679BAAC0A35F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IF(Tabla1347[[#This Row],[ESTADO]]="HECHO",Tabla1347[[#This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IF(Tabla1347[[#This Row],[ESTADO]]="HECHO",Tabla1347[[#This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IF(Tabla1347[[#This Row],[ESTADO]]="HECHO",Tabla1347[[#This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IF(Tabla1347[[#This Row],[ESTADO]]="HECHO",Tabla1347[[#This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IF(Tabla1347[[#This Row],[ESTADO]]="HECHO",Tabla1347[[#This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IF(Tabla1347[[#This Row],[ESTADO]]="HECHO",Tabla1347[[#This Row],[VALOR]]," ")</f>
        <v xml:space="preserve"> </v>
      </c>
    </row>
    <row r="8" spans="1:8" x14ac:dyDescent="0.2">
      <c r="B8" s="8"/>
      <c r="C8" s="9"/>
      <c r="D8" s="9"/>
      <c r="F8" s="7">
        <f>SUBTOTAL(109,Tabla1347[PROGRESO])</f>
        <v>0.1</v>
      </c>
    </row>
    <row r="11" spans="1:8" x14ac:dyDescent="0.2">
      <c r="C11" s="10" t="s">
        <v>21</v>
      </c>
      <c r="D11" s="3">
        <f>COUNTIF(Tabla1347[ESTADO],"HACER")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COUNTIF(Tabla1347[ESTADO],"HACIENDO")</f>
        <v>0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COUNTIF(Tabla1347[ESTADO],"VERIFICAR")</f>
        <v>0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COUNTIF(Tabla1347[ESTADO],"HECHO")</f>
        <v>1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7" priority="4" stopIfTrue="1">
      <formula>($E2="VERIFICAR")</formula>
    </cfRule>
    <cfRule type="expression" dxfId="26" priority="5" stopIfTrue="1">
      <formula>($E2="HECHO")</formula>
    </cfRule>
    <cfRule type="expression" dxfId="25" priority="6" stopIfTrue="1">
      <formula>($E2="HACIENDO")</formula>
    </cfRule>
    <cfRule type="expression" dxfId="24" priority="7" stopIfTrue="1">
      <formula>($E2="HACER")</formula>
    </cfRule>
  </conditionalFormatting>
  <conditionalFormatting sqref="F8">
    <cfRule type="cellIs" dxfId="23" priority="1" stopIfTrue="1" operator="greaterThan">
      <formula>0.67</formula>
    </cfRule>
    <cfRule type="cellIs" dxfId="22" priority="2" stopIfTrue="1" operator="between">
      <formula>0.34</formula>
      <formula>0.66</formula>
    </cfRule>
    <cfRule type="cellIs" dxfId="21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  <col min="9" max="10" width="1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 t="s">
        <v>2</v>
      </c>
      <c r="F2" s="6">
        <f>IF(Tabla134[[#This Row],[ESTADO]]="HECHO",Tabla134[[#This Row],[VALOR]]," ")</f>
        <v>0.1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IF(Tabla134[[#This Row],[ESTADO]]="HECHO",Tabla134[[#This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IF(Tabla134[[#This Row],[ESTADO]]="HECHO",Tabla134[[#This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IF(Tabla134[[#This Row],[ESTADO]]="HECHO",Tabla134[[#This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IF(Tabla134[[#This Row],[ESTADO]]="HECHO",Tabla134[[#This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IF(Tabla134[[#This Row],[ESTADO]]="HECHO",Tabla134[[#This Row],[VALOR]]," ")</f>
        <v xml:space="preserve"> </v>
      </c>
    </row>
    <row r="8" spans="1:8" x14ac:dyDescent="0.2">
      <c r="B8" s="8"/>
      <c r="C8" s="9"/>
      <c r="D8" s="9"/>
      <c r="F8" s="7">
        <f>SUBTOTAL(109,Tabla134[PROGRESO])</f>
        <v>0.1</v>
      </c>
    </row>
    <row r="11" spans="1:8" x14ac:dyDescent="0.2">
      <c r="C11" s="10" t="s">
        <v>21</v>
      </c>
      <c r="D11" s="3">
        <f>COUNTIF(Tabla134[ESTADO],"HACER")</f>
        <v>5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COUNTIF(Tabla134[ESTADO],"HACIENDO")</f>
        <v>0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COUNTIF(Tabla134[ESTADO],"VERIFICAR")</f>
        <v>0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COUNTIF(Tabla134[ESTADO],"HECHO")</f>
        <v>1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0" priority="4" stopIfTrue="1">
      <formula>($E2="VERIFICAR")</formula>
    </cfRule>
    <cfRule type="expression" dxfId="19" priority="5" stopIfTrue="1">
      <formula>($E2="HECHO")</formula>
    </cfRule>
    <cfRule type="expression" dxfId="18" priority="6" stopIfTrue="1">
      <formula>($E2="HACIENDO")</formula>
    </cfRule>
    <cfRule type="expression" dxfId="17" priority="7" stopIfTrue="1">
      <formula>($E2="HACER")</formula>
    </cfRule>
  </conditionalFormatting>
  <conditionalFormatting sqref="F8">
    <cfRule type="cellIs" dxfId="16" priority="1" stopIfTrue="1" operator="greaterThan">
      <formula>0.67</formula>
    </cfRule>
    <cfRule type="cellIs" dxfId="15" priority="2" stopIfTrue="1" operator="between">
      <formula>0.34</formula>
      <formula>0.66</formula>
    </cfRule>
    <cfRule type="cellIs" dxfId="14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5"/>
  <sheetViews>
    <sheetView zoomScale="110" zoomScaleNormal="110" workbookViewId="0">
      <selection activeCell="H1" sqref="H1:H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5"/>
      <c r="E2" s="5" t="s">
        <v>0</v>
      </c>
      <c r="F2" s="6" t="str">
        <f>IF(Tabla13[[#This Row],[ESTADO]]="HECHO",Tabla13[[#This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5" t="s">
        <v>32</v>
      </c>
      <c r="E3" s="5" t="s">
        <v>0</v>
      </c>
      <c r="F3" s="6" t="str">
        <f>IF(Tabla13[[#This Row],[ESTADO]]="HECHO",Tabla13[[#This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5" t="s">
        <v>29</v>
      </c>
      <c r="E4" s="5" t="s">
        <v>0</v>
      </c>
      <c r="F4" s="6" t="str">
        <f>IF(Tabla13[[#This Row],[ESTADO]]="HECHO",Tabla13[[#This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5" t="s">
        <v>33</v>
      </c>
      <c r="E5" s="5" t="s">
        <v>0</v>
      </c>
      <c r="F5" s="6" t="str">
        <f>IF(Tabla13[[#This Row],[ESTADO]]="HECHO",Tabla13[[#This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5" t="s">
        <v>30</v>
      </c>
      <c r="E6" s="5" t="s">
        <v>0</v>
      </c>
      <c r="F6" s="6" t="str">
        <f>IF(Tabla13[[#This Row],[ESTADO]]="HECHO",Tabla13[[#This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5" t="s">
        <v>31</v>
      </c>
      <c r="E7" s="5" t="s">
        <v>0</v>
      </c>
      <c r="F7" s="6" t="str">
        <f>IF(Tabla13[[#This Row],[ESTADO]]="HECHO",Tabla13[[#This Row],[VALOR]]," ")</f>
        <v xml:space="preserve"> </v>
      </c>
    </row>
    <row r="8" spans="1:8" x14ac:dyDescent="0.2">
      <c r="B8" s="8"/>
      <c r="C8" s="9"/>
      <c r="D8" s="9"/>
      <c r="F8" s="7">
        <f>SUBTOTAL(109,Tabla13[PROGRESO])</f>
        <v>0</v>
      </c>
    </row>
    <row r="11" spans="1:8" x14ac:dyDescent="0.2">
      <c r="C11" s="10" t="s">
        <v>21</v>
      </c>
      <c r="D11" s="3">
        <f>COUNTIF(Tabla13[ESTADO],"HACER")</f>
        <v>6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COUNTIF(Tabla13[ESTADO],"HACIENDO")</f>
        <v>0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COUNTIF(Tabla13[ESTADO],"VERIFICAR")</f>
        <v>0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COUNTIF(Tabla13[ESTADO],"HECHO")</f>
        <v>0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</sheetData>
  <conditionalFormatting sqref="E2:E7">
    <cfRule type="expression" dxfId="13" priority="4" stopIfTrue="1">
      <formula>($E2="VERIFICAR")</formula>
    </cfRule>
    <cfRule type="expression" dxfId="12" priority="5" stopIfTrue="1">
      <formula>($E2="HECHO")</formula>
    </cfRule>
    <cfRule type="expression" dxfId="11" priority="6" stopIfTrue="1">
      <formula>($E2="HACIENDO")</formula>
    </cfRule>
    <cfRule type="expression" dxfId="10" priority="7" stopIfTrue="1">
      <formula>($E2="HACER")</formula>
    </cfRule>
  </conditionalFormatting>
  <conditionalFormatting sqref="F8">
    <cfRule type="cellIs" dxfId="9" priority="1" stopIfTrue="1" operator="greaterThan">
      <formula>0.67</formula>
    </cfRule>
    <cfRule type="cellIs" dxfId="8" priority="2" stopIfTrue="1" operator="between">
      <formula>0.34</formula>
      <formula>0.66</formula>
    </cfRule>
    <cfRule type="cellIs" dxfId="7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9"/>
  <sheetViews>
    <sheetView zoomScale="110" zoomScaleNormal="110" workbookViewId="0">
      <selection activeCell="F1" sqref="F1:F1048576"/>
    </sheetView>
  </sheetViews>
  <sheetFormatPr baseColWidth="10" defaultColWidth="10.83203125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6" width="13.83203125" customWidth="1"/>
    <col min="7" max="7" width="24.83203125" customWidth="1"/>
    <col min="8" max="8" width="20.83203125" customWidth="1"/>
  </cols>
  <sheetData>
    <row r="1" spans="1:8" x14ac:dyDescent="0.2">
      <c r="A1" s="5" t="s">
        <v>4</v>
      </c>
      <c r="B1" s="5" t="s">
        <v>19</v>
      </c>
      <c r="C1" s="5" t="s">
        <v>16</v>
      </c>
      <c r="D1" s="5" t="s">
        <v>20</v>
      </c>
      <c r="E1" s="5" t="s">
        <v>17</v>
      </c>
      <c r="F1" s="5" t="s">
        <v>18</v>
      </c>
    </row>
    <row r="2" spans="1:8" x14ac:dyDescent="0.2">
      <c r="A2" s="5">
        <v>1</v>
      </c>
      <c r="B2" s="6">
        <v>0.1</v>
      </c>
      <c r="C2" s="4" t="s">
        <v>5</v>
      </c>
      <c r="D2" s="4"/>
      <c r="E2" s="5"/>
      <c r="F2" s="6" t="str">
        <f>IF(Tabla1[[#This Row],[ESTADO]]="HECHO",Tabla1[[#This Row],[VALOR]]," ")</f>
        <v xml:space="preserve"> </v>
      </c>
    </row>
    <row r="3" spans="1:8" x14ac:dyDescent="0.2">
      <c r="A3" s="5">
        <v>2</v>
      </c>
      <c r="B3" s="6">
        <v>0.05</v>
      </c>
      <c r="C3" s="4" t="s">
        <v>6</v>
      </c>
      <c r="D3" s="4"/>
      <c r="E3" s="5"/>
      <c r="F3" s="6" t="str">
        <f>IF(Tabla1[[#This Row],[ESTADO]]="HECHO",Tabla1[[#This Row],[VALOR]]," ")</f>
        <v xml:space="preserve"> </v>
      </c>
    </row>
    <row r="4" spans="1:8" ht="16" x14ac:dyDescent="0.2">
      <c r="A4" s="5">
        <v>3</v>
      </c>
      <c r="B4" s="6">
        <v>0.4</v>
      </c>
      <c r="C4" s="4" t="s">
        <v>15</v>
      </c>
      <c r="D4" s="4"/>
      <c r="E4" s="5"/>
      <c r="F4" s="6" t="str">
        <f>IF(Tabla1[[#This Row],[ESTADO]]="HECHO",Tabla1[[#This Row],[VALOR]]," ")</f>
        <v xml:space="preserve"> </v>
      </c>
    </row>
    <row r="5" spans="1:8" x14ac:dyDescent="0.2">
      <c r="A5" s="5">
        <v>4</v>
      </c>
      <c r="B5" s="6">
        <v>0.1</v>
      </c>
      <c r="C5" s="4" t="s">
        <v>7</v>
      </c>
      <c r="D5" s="4"/>
      <c r="E5" s="5"/>
      <c r="F5" s="6" t="str">
        <f>IF(Tabla1[[#This Row],[ESTADO]]="HECHO",Tabla1[[#This Row],[VALOR]]," ")</f>
        <v xml:space="preserve"> </v>
      </c>
    </row>
    <row r="6" spans="1:8" x14ac:dyDescent="0.2">
      <c r="A6" s="5">
        <v>5</v>
      </c>
      <c r="B6" s="6">
        <v>0.2</v>
      </c>
      <c r="C6" s="4" t="s">
        <v>8</v>
      </c>
      <c r="D6" s="4"/>
      <c r="E6" s="5"/>
      <c r="F6" s="6" t="str">
        <f>IF(Tabla1[[#This Row],[ESTADO]]="HECHO",Tabla1[[#This Row],[VALOR]]," ")</f>
        <v xml:space="preserve"> </v>
      </c>
      <c r="H6" s="7"/>
    </row>
    <row r="7" spans="1:8" x14ac:dyDescent="0.2">
      <c r="A7" s="5">
        <v>6</v>
      </c>
      <c r="B7" s="6">
        <v>0.15</v>
      </c>
      <c r="C7" s="4" t="s">
        <v>9</v>
      </c>
      <c r="D7" s="4"/>
      <c r="E7" s="5"/>
      <c r="F7" s="6" t="str">
        <f>IF(Tabla1[[#This Row],[ESTADO]]="HECHO",Tabla1[[#This Row],[VALOR]]," ")</f>
        <v xml:space="preserve"> </v>
      </c>
    </row>
    <row r="8" spans="1:8" x14ac:dyDescent="0.2">
      <c r="B8" s="8"/>
      <c r="C8" s="9"/>
      <c r="D8" s="9"/>
      <c r="F8" s="7">
        <f>SUBTOTAL(109,Tabla1[PROGRESO])</f>
        <v>0</v>
      </c>
    </row>
    <row r="11" spans="1:8" x14ac:dyDescent="0.2">
      <c r="C11" s="10" t="s">
        <v>21</v>
      </c>
      <c r="D11" s="3">
        <f>COUNTIF(Tabla1[ESTADO],"HACER")</f>
        <v>0</v>
      </c>
      <c r="F11" s="17" t="s">
        <v>28</v>
      </c>
      <c r="G11" s="17" t="s">
        <v>35</v>
      </c>
      <c r="H11" s="17" t="s">
        <v>34</v>
      </c>
    </row>
    <row r="12" spans="1:8" x14ac:dyDescent="0.2">
      <c r="C12" s="11" t="s">
        <v>22</v>
      </c>
      <c r="D12" s="3">
        <f>COUNTIF(Tabla1[ESTADO],"HACIENDO")</f>
        <v>0</v>
      </c>
      <c r="F12" s="38">
        <v>1</v>
      </c>
      <c r="G12" s="38" t="s">
        <v>47</v>
      </c>
      <c r="H12" s="38" t="s">
        <v>48</v>
      </c>
    </row>
    <row r="13" spans="1:8" x14ac:dyDescent="0.2">
      <c r="C13" s="12" t="s">
        <v>24</v>
      </c>
      <c r="D13" s="3">
        <f>COUNTIF(Tabla1[ESTADO],"VERIFICAR")</f>
        <v>0</v>
      </c>
      <c r="F13" s="38">
        <v>2</v>
      </c>
      <c r="G13" s="2" t="s">
        <v>36</v>
      </c>
      <c r="H13" s="2" t="s">
        <v>38</v>
      </c>
    </row>
    <row r="14" spans="1:8" x14ac:dyDescent="0.2">
      <c r="C14" s="13" t="s">
        <v>23</v>
      </c>
      <c r="D14" s="3">
        <f>COUNTIF(Tabla1[ESTADO],"HECHO")</f>
        <v>0</v>
      </c>
      <c r="F14" s="38">
        <v>3</v>
      </c>
      <c r="G14" s="2" t="s">
        <v>37</v>
      </c>
      <c r="H14" s="2" t="s">
        <v>38</v>
      </c>
    </row>
    <row r="15" spans="1:8" x14ac:dyDescent="0.2">
      <c r="F15" s="38">
        <v>4</v>
      </c>
      <c r="G15" s="2" t="s">
        <v>39</v>
      </c>
      <c r="H15" s="2" t="s">
        <v>38</v>
      </c>
    </row>
    <row r="19" spans="7:8" x14ac:dyDescent="0.2">
      <c r="G19" s="18"/>
      <c r="H19" s="18"/>
    </row>
  </sheetData>
  <conditionalFormatting sqref="E2:E7">
    <cfRule type="expression" dxfId="6" priority="7" stopIfTrue="1">
      <formula>($E2="VERIFICAR")</formula>
    </cfRule>
    <cfRule type="expression" dxfId="5" priority="10" stopIfTrue="1">
      <formula>($E2="HECHO")</formula>
    </cfRule>
    <cfRule type="expression" dxfId="4" priority="11" stopIfTrue="1">
      <formula>($E2="HACIENDO")</formula>
    </cfRule>
    <cfRule type="expression" dxfId="3" priority="12" stopIfTrue="1">
      <formula>($E2="HACER")</formula>
    </cfRule>
  </conditionalFormatting>
  <conditionalFormatting sqref="F8">
    <cfRule type="cellIs" dxfId="2" priority="1" stopIfTrue="1" operator="greaterThan">
      <formula>0.67</formula>
    </cfRule>
    <cfRule type="cellIs" dxfId="1" priority="2" stopIfTrue="1" operator="between">
      <formula>0.34</formula>
      <formula>0.66</formula>
    </cfRule>
    <cfRule type="cellIs" dxfId="0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SPRINT</vt:lpstr>
      <vt:lpstr>REUNION 27-08-2022</vt:lpstr>
      <vt:lpstr>REUNION 25-08-2022</vt:lpstr>
      <vt:lpstr>REUNION 24-08-2022</vt:lpstr>
      <vt:lpstr>REUNION 23-08-2022</vt:lpstr>
      <vt:lpstr>DISTRIBUCION 21-08-2022</vt:lpstr>
      <vt:lpstr>PLANEACION 21-08-2022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2022-08-28T04:04:16Z</dcterms:modified>
</cp:coreProperties>
</file>