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BrandonMedina/Documents/ACADEMICO/MISION TIC/DESARROLLO DE SOFTWARE/MINTIC-84-02/SPRINT1/"/>
    </mc:Choice>
  </mc:AlternateContent>
  <xr:revisionPtr revIDLastSave="0" documentId="13_ncr:1_{C1C16C84-3403-A944-8465-A9D5F50FB83C}" xr6:coauthVersionLast="36" xr6:coauthVersionMax="36" xr10:uidLastSave="{00000000-0000-0000-0000-000000000000}"/>
  <bookViews>
    <workbookView xWindow="0" yWindow="460" windowWidth="25600" windowHeight="14180" activeTab="1" xr2:uid="{00000000-000D-0000-FFFF-FFFF00000000}"/>
  </bookViews>
  <sheets>
    <sheet name="INFORME SPRINT" sheetId="12" r:id="rId1"/>
    <sheet name="REUNION 24-08-2022" sheetId="13" r:id="rId2"/>
    <sheet name="REUNION 23-08-2022" sheetId="11" r:id="rId3"/>
    <sheet name="DISTRIBUCION 21-08-2022" sheetId="10" r:id="rId4"/>
    <sheet name="PLANEACION 21-08-2022" sheetId="9" r:id="rId5"/>
    <sheet name="PLANEACIÓN-21082022" sheetId="2" r:id="rId6"/>
    <sheet name="DISTRIBUCIÓN-21082022" sheetId="3" r:id="rId7"/>
    <sheet name="REUNION-01-23082022" sheetId="4" r:id="rId8"/>
    <sheet name="REUNION-02" sheetId="6" r:id="rId9"/>
    <sheet name="REUNION-03" sheetId="5" r:id="rId10"/>
    <sheet name="REUNION-04" sheetId="7" r:id="rId11"/>
    <sheet name="RETROSPECTIVA-TUTOR" sheetId="8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3" l="1"/>
  <c r="D13" i="13"/>
  <c r="D12" i="13"/>
  <c r="D11" i="13"/>
  <c r="F7" i="13"/>
  <c r="F6" i="13"/>
  <c r="F5" i="13"/>
  <c r="F4" i="13"/>
  <c r="F3" i="13"/>
  <c r="F2" i="13"/>
  <c r="F8" i="13" s="1"/>
  <c r="D14" i="11" l="1"/>
  <c r="D13" i="11"/>
  <c r="D12" i="11"/>
  <c r="D11" i="11"/>
  <c r="F7" i="11"/>
  <c r="F6" i="11"/>
  <c r="F5" i="11"/>
  <c r="F4" i="11"/>
  <c r="F3" i="11"/>
  <c r="F2" i="11"/>
  <c r="D14" i="10"/>
  <c r="D13" i="10"/>
  <c r="D12" i="10"/>
  <c r="D11" i="10"/>
  <c r="F7" i="10"/>
  <c r="F6" i="10"/>
  <c r="F5" i="10"/>
  <c r="F4" i="10"/>
  <c r="F3" i="10"/>
  <c r="F2" i="10"/>
  <c r="F8" i="10" s="1"/>
  <c r="D11" i="9"/>
  <c r="D13" i="9"/>
  <c r="D12" i="9"/>
  <c r="D14" i="9"/>
  <c r="F2" i="9"/>
  <c r="F3" i="9"/>
  <c r="F4" i="9"/>
  <c r="F5" i="9"/>
  <c r="F6" i="9"/>
  <c r="F7" i="9"/>
  <c r="F8" i="11" l="1"/>
  <c r="F8" i="9"/>
  <c r="H15" i="6"/>
  <c r="H3" i="4" l="1"/>
  <c r="H15" i="4" s="1"/>
  <c r="C15" i="5"/>
  <c r="C15" i="6"/>
  <c r="C15" i="4"/>
  <c r="C22" i="3"/>
  <c r="C22" i="2"/>
</calcChain>
</file>

<file path=xl/sharedStrings.xml><?xml version="1.0" encoding="utf-8"?>
<sst xmlns="http://schemas.openxmlformats.org/spreadsheetml/2006/main" count="218" uniqueCount="63">
  <si>
    <t>HACER</t>
  </si>
  <si>
    <t>HACIENDO</t>
  </si>
  <si>
    <t>HECHO</t>
  </si>
  <si>
    <t>VERIFICAR</t>
  </si>
  <si>
    <t>PUNTOS</t>
  </si>
  <si>
    <t>ID</t>
  </si>
  <si>
    <t>Descripción del problema</t>
  </si>
  <si>
    <t>Objetivos del Metodología - Software</t>
  </si>
  <si>
    <t>Requerimientos Usuario - RU</t>
  </si>
  <si>
    <t>Requerimientos FUNCIONALES - RF</t>
  </si>
  <si>
    <t>Requerimientos No Funcionales - RNF</t>
  </si>
  <si>
    <t>Descripción del problema - Andres</t>
  </si>
  <si>
    <t>Objetivos del Metodología - Software - Milena</t>
  </si>
  <si>
    <t>PROBLEMAS - AFECTEN - SPRINT</t>
  </si>
  <si>
    <t>XXXXX</t>
  </si>
  <si>
    <t>SOLUCION - SUGERENCIA</t>
  </si>
  <si>
    <t>PEGAR EVIDENCIA</t>
  </si>
  <si>
    <t>OK</t>
  </si>
  <si>
    <t>ARTEFACTO-DOCUMENTO</t>
  </si>
  <si>
    <t>HERRAMIENTA</t>
  </si>
  <si>
    <t>Descripcion problema</t>
  </si>
  <si>
    <t>word</t>
  </si>
  <si>
    <t>Foramato RU</t>
  </si>
  <si>
    <t>Modelo conceptual (Entidades-Atributos-Dependencias-Cardinalidad)</t>
  </si>
  <si>
    <t>YedGraphEditor</t>
  </si>
  <si>
    <t>Modelo Conceptual</t>
  </si>
  <si>
    <t>TUTOR:</t>
  </si>
  <si>
    <t>FECHA REUNION:</t>
  </si>
  <si>
    <t>MEET:</t>
  </si>
  <si>
    <t>RECOMENDACIONES:</t>
  </si>
  <si>
    <t>SUGERENCIAS:</t>
  </si>
  <si>
    <t>PEGAR EVIDENCIAS</t>
  </si>
  <si>
    <t>TRELLO - GIRA - BETRIX</t>
  </si>
  <si>
    <t>Requerimientos Usuario - RU - Daniel</t>
  </si>
  <si>
    <t>Requerimientos No Funcionales - RNF - Erika</t>
  </si>
  <si>
    <r>
      <t xml:space="preserve">Modelo conceptual </t>
    </r>
    <r>
      <rPr>
        <b/>
        <sz val="12"/>
        <color rgb="FFFF0000"/>
        <rFont val="Calibri"/>
        <family val="2"/>
        <scheme val="minor"/>
      </rPr>
      <t>(Entidades-Atributos-Dependencias-Cardinalidad)</t>
    </r>
  </si>
  <si>
    <t>modelo conceptual</t>
  </si>
  <si>
    <t>Progreso</t>
  </si>
  <si>
    <t>ACTIVIDAD</t>
  </si>
  <si>
    <t>ESTADO</t>
  </si>
  <si>
    <t>PROGRESO</t>
  </si>
  <si>
    <t>VALOR</t>
  </si>
  <si>
    <t>RESPONSABLE</t>
  </si>
  <si>
    <t>ACTIVIDADES POR HACER</t>
  </si>
  <si>
    <t>ACTIVIDADES QUE SE ESTAN HACIENDO</t>
  </si>
  <si>
    <t>ACTIVIDADES HECHAS</t>
  </si>
  <si>
    <t>ACTIVIDADES PARA VERIFICAR</t>
  </si>
  <si>
    <t>PROBLEMAS IDENTIFICADOS</t>
  </si>
  <si>
    <t>SUGERENCIA - SOLUCIÓN</t>
  </si>
  <si>
    <t>EVIDENCIA</t>
  </si>
  <si>
    <t>REUNION</t>
  </si>
  <si>
    <t>BRANDON MEDINA</t>
  </si>
  <si>
    <t>JOHAN MATOMA</t>
  </si>
  <si>
    <t>PAULA VILLARREAL</t>
  </si>
  <si>
    <t xml:space="preserve">HELVER ROA </t>
  </si>
  <si>
    <t>ALEJANDRO GARCIA</t>
  </si>
  <si>
    <t>HORARIO</t>
  </si>
  <si>
    <t>DIA</t>
  </si>
  <si>
    <t>MARTES</t>
  </si>
  <si>
    <t>MIERCOLES</t>
  </si>
  <si>
    <t>VIERNES</t>
  </si>
  <si>
    <t>7:30 AM - 8:00 AM</t>
  </si>
  <si>
    <t>JUEVES (TUTORIA)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</si>
</sst>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/>
    <xf numFmtId="0" fontId="0" fillId="2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4" borderId="0" xfId="0" applyFill="1"/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9" fontId="0" fillId="0" borderId="0" xfId="1" applyFont="1" applyBorder="1"/>
    <xf numFmtId="9" fontId="0" fillId="0" borderId="0" xfId="0" applyNumberFormat="1"/>
    <xf numFmtId="0" fontId="0" fillId="0" borderId="0" xfId="0" applyNumberFormat="1"/>
    <xf numFmtId="0" fontId="0" fillId="0" borderId="0" xfId="0" applyAlignment="1">
      <alignment horizontal="left"/>
    </xf>
    <xf numFmtId="0" fontId="4" fillId="4" borderId="1" xfId="0" applyFont="1" applyFill="1" applyBorder="1"/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0" borderId="3" xfId="0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5" fillId="9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6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  <fill>
        <patternFill>
          <bgColor rgb="FFFF0000"/>
        </patternFill>
      </fill>
    </dxf>
    <dxf>
      <font>
        <color auto="1"/>
      </font>
      <fill>
        <patternFill>
          <bgColor rgb="FFFFFF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C000"/>
        </patternFill>
      </fill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3" formatCode="0%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3" formatCode="0%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2</xdr:row>
      <xdr:rowOff>0</xdr:rowOff>
    </xdr:from>
    <xdr:to>
      <xdr:col>27</xdr:col>
      <xdr:colOff>344650</xdr:colOff>
      <xdr:row>31</xdr:row>
      <xdr:rowOff>76982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00" y="381000"/>
          <a:ext cx="12536650" cy="5601482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7E5A0F1-F6B5-9C4A-B5AF-7F17798D8F2E}" name="Tabla1347" displayName="Tabla1347" ref="A1:F8" totalsRowCount="1" headerRowDxfId="48">
  <autoFilter ref="A1:F7" xr:uid="{C6771560-9D89-3142-9F9C-47C6E5E14ADD}"/>
  <tableColumns count="6">
    <tableColumn id="1" xr3:uid="{8530F876-5333-8C42-9B99-E7524B03868D}" name="ID" dataDxfId="47"/>
    <tableColumn id="5" xr3:uid="{0B425CEF-57FA-0449-9D48-799937F316DA}" name="VALOR" totalsRowDxfId="31" dataCellStyle="Porcentaje"/>
    <tableColumn id="2" xr3:uid="{A86CCCCE-9767-BA45-8D59-EA4E2B8A125F}" name="ACTIVIDAD" dataDxfId="46" totalsRowDxfId="30"/>
    <tableColumn id="6" xr3:uid="{2D321822-E2C3-774D-8799-C0A2CC73F8D9}" name="RESPONSABLE" dataDxfId="45" totalsRowDxfId="29"/>
    <tableColumn id="3" xr3:uid="{6FFC2B3E-2017-BA44-8965-136231A0E04B}" name="ESTADO" dataDxfId="44"/>
    <tableColumn id="4" xr3:uid="{A4DFDF0B-96A1-C44C-9DCA-957651D5921A}" name="PROGRESO" totalsRowFunction="sum" dataDxfId="43" totalsRowDxfId="28" dataCellStyle="Porcentaje">
      <calculatedColumnFormula>IF(Tabla1347[[#This Row],[ESTADO]]="HECHO",Tabla1347[[#This Row],[VALOR]]," ")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1D43311-9DED-5545-8A36-F8DE9AD321E8}" name="Tabla134" displayName="Tabla134" ref="A1:F8" totalsRowCount="1" headerRowDxfId="67">
  <autoFilter ref="A1:F7" xr:uid="{C6771560-9D89-3142-9F9C-47C6E5E14ADD}"/>
  <tableColumns count="6">
    <tableColumn id="1" xr3:uid="{1F035DC9-1373-3E4C-A3A8-13DBEC76DC82}" name="ID" dataDxfId="66"/>
    <tableColumn id="5" xr3:uid="{43A5529E-007E-C64C-86CE-8DAB48DE5353}" name="VALOR" totalsRowDxfId="35" dataCellStyle="Porcentaje"/>
    <tableColumn id="2" xr3:uid="{9A1D5E6B-0F9C-014B-BC79-0CE8E35ABDF2}" name="ACTIVIDAD" dataDxfId="65" totalsRowDxfId="34"/>
    <tableColumn id="6" xr3:uid="{9DE32ABE-C5F1-6641-97D6-E5E2D7B798CA}" name="RESPONSABLE" dataDxfId="64" totalsRowDxfId="33"/>
    <tableColumn id="3" xr3:uid="{669DC672-6610-F249-B210-DEC4DB36456B}" name="ESTADO" dataDxfId="63"/>
    <tableColumn id="4" xr3:uid="{2EC93C66-3A32-2A40-B7A6-F121B89B9430}" name="PROGRESO" totalsRowFunction="sum" dataDxfId="62" totalsRowDxfId="32" dataCellStyle="Porcentaje">
      <calculatedColumnFormula>IF(Tabla134[[#This Row],[ESTADO]]="HECHO",Tabla134[[#This Row],[VALOR]]," ")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A28B4D-94D1-FB40-988C-D0AD4A4C55EF}" name="Tabla13" displayName="Tabla13" ref="A1:F8" totalsRowCount="1" headerRowDxfId="61">
  <autoFilter ref="A1:F7" xr:uid="{C6771560-9D89-3142-9F9C-47C6E5E14ADD}"/>
  <tableColumns count="6">
    <tableColumn id="1" xr3:uid="{C6E86F07-4CB4-4546-AD18-8C75028994F5}" name="ID" dataDxfId="60"/>
    <tableColumn id="5" xr3:uid="{DBCD9DEA-ACBA-874C-A22B-59D086F3B877}" name="VALOR" totalsRowDxfId="39" dataCellStyle="Porcentaje"/>
    <tableColumn id="2" xr3:uid="{D1E5958A-BF8A-BF45-BC61-F88DD4F0DC31}" name="ACTIVIDAD" dataDxfId="42" totalsRowDxfId="38"/>
    <tableColumn id="6" xr3:uid="{300B975F-DA35-4641-AFFB-C25636AED70A}" name="RESPONSABLE" dataDxfId="40" totalsRowDxfId="37"/>
    <tableColumn id="3" xr3:uid="{55C19C11-970E-ED48-9E1D-FD413A44DB58}" name="ESTADO" dataDxfId="41"/>
    <tableColumn id="4" xr3:uid="{F26AE47E-E038-0B42-868B-70E1B4FF0502}" name="PROGRESO" totalsRowFunction="sum" dataDxfId="59" totalsRowDxfId="36" dataCellStyle="Porcentaje">
      <calculatedColumnFormula>IF(Tabla13[[#This Row],[ESTADO]]="HECHO",Tabla13[[#This Row],[VALOR]]," ")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261913-023D-9742-9092-C234634FC4AA}" name="Tabla1" displayName="Tabla1" ref="A1:F8" totalsRowCount="1" headerRowDxfId="58">
  <autoFilter ref="A1:F7" xr:uid="{C6771560-9D89-3142-9F9C-47C6E5E14ADD}"/>
  <tableColumns count="6">
    <tableColumn id="1" xr3:uid="{B00B770C-E8F2-CB46-A39B-1F22E5737A8F}" name="ID" dataDxfId="57"/>
    <tableColumn id="5" xr3:uid="{5618240B-7421-2E49-B85A-37682FDA546C}" name="VALOR" totalsRowDxfId="56" dataCellStyle="Porcentaje"/>
    <tableColumn id="2" xr3:uid="{FD0BACDA-4B7C-AE4A-B6CC-54F3CF36C08D}" name="ACTIVIDAD" dataDxfId="55" totalsRowDxfId="54"/>
    <tableColumn id="6" xr3:uid="{FD255310-A28E-5448-BD5D-4F7B55D7AFCB}" name="RESPONSABLE" dataDxfId="53" totalsRowDxfId="52"/>
    <tableColumn id="3" xr3:uid="{EDB2A1F3-0893-E44D-BCDD-5AACC2B519F8}" name="ESTADO" dataDxfId="51"/>
    <tableColumn id="4" xr3:uid="{684EEF9A-6840-2141-90A0-69B802ECABA8}" name="PROGRESO" totalsRowFunction="sum" dataDxfId="50" totalsRowDxfId="49" dataCellStyle="Porcentaje">
      <calculatedColumnFormula>IF(Tabla1[[#This Row],[ESTADO]]="HECHO",Tabla1[[#This Row],[VALOR]]," 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53C18-D402-474E-9F52-63E7C872EAD8}">
  <dimension ref="A1:D25"/>
  <sheetViews>
    <sheetView workbookViewId="0">
      <selection activeCell="D2" sqref="D2:D7"/>
    </sheetView>
  </sheetViews>
  <sheetFormatPr baseColWidth="10" defaultRowHeight="15" x14ac:dyDescent="0.2"/>
  <cols>
    <col min="2" max="3" width="50.83203125" customWidth="1"/>
    <col min="4" max="4" width="27" customWidth="1"/>
  </cols>
  <sheetData>
    <row r="1" spans="1:4" ht="32" customHeight="1" thickBot="1" x14ac:dyDescent="0.25">
      <c r="A1" s="30" t="s">
        <v>50</v>
      </c>
      <c r="B1" s="31" t="s">
        <v>47</v>
      </c>
      <c r="C1" s="31" t="s">
        <v>48</v>
      </c>
      <c r="D1" s="32" t="s">
        <v>49</v>
      </c>
    </row>
    <row r="2" spans="1:4" x14ac:dyDescent="0.2">
      <c r="A2" s="33">
        <v>1</v>
      </c>
      <c r="B2" s="39"/>
      <c r="C2" s="39"/>
      <c r="D2" s="34"/>
    </row>
    <row r="3" spans="1:4" x14ac:dyDescent="0.2">
      <c r="A3" s="35"/>
      <c r="B3" s="29"/>
      <c r="C3" s="29"/>
      <c r="D3" s="36"/>
    </row>
    <row r="4" spans="1:4" x14ac:dyDescent="0.2">
      <c r="A4" s="35"/>
      <c r="B4" s="40"/>
      <c r="C4" s="40"/>
      <c r="D4" s="36"/>
    </row>
    <row r="5" spans="1:4" x14ac:dyDescent="0.2">
      <c r="A5" s="35"/>
      <c r="B5" s="29"/>
      <c r="C5" s="29"/>
      <c r="D5" s="36"/>
    </row>
    <row r="6" spans="1:4" x14ac:dyDescent="0.2">
      <c r="A6" s="35"/>
      <c r="B6" s="40"/>
      <c r="C6" s="40"/>
      <c r="D6" s="36"/>
    </row>
    <row r="7" spans="1:4" ht="16" thickBot="1" x14ac:dyDescent="0.25">
      <c r="A7" s="37"/>
      <c r="B7" s="48"/>
      <c r="C7" s="48"/>
      <c r="D7" s="38"/>
    </row>
    <row r="8" spans="1:4" x14ac:dyDescent="0.2">
      <c r="A8" s="45">
        <v>2</v>
      </c>
      <c r="B8" s="46"/>
      <c r="C8" s="46"/>
      <c r="D8" s="47"/>
    </row>
    <row r="9" spans="1:4" x14ac:dyDescent="0.2">
      <c r="A9" s="35"/>
      <c r="B9" s="42"/>
      <c r="C9" s="42"/>
      <c r="D9" s="36"/>
    </row>
    <row r="10" spans="1:4" x14ac:dyDescent="0.2">
      <c r="A10" s="35"/>
      <c r="B10" s="41"/>
      <c r="C10" s="41"/>
      <c r="D10" s="36"/>
    </row>
    <row r="11" spans="1:4" x14ac:dyDescent="0.2">
      <c r="A11" s="35"/>
      <c r="B11" s="42"/>
      <c r="C11" s="42"/>
      <c r="D11" s="36"/>
    </row>
    <row r="12" spans="1:4" x14ac:dyDescent="0.2">
      <c r="A12" s="35"/>
      <c r="B12" s="41"/>
      <c r="C12" s="41"/>
      <c r="D12" s="36"/>
    </row>
    <row r="13" spans="1:4" ht="16" thickBot="1" x14ac:dyDescent="0.25">
      <c r="A13" s="37"/>
      <c r="B13" s="43"/>
      <c r="C13" s="43"/>
      <c r="D13" s="38"/>
    </row>
    <row r="14" spans="1:4" x14ac:dyDescent="0.2">
      <c r="A14" s="33">
        <v>3</v>
      </c>
      <c r="B14" s="44"/>
      <c r="C14" s="44"/>
      <c r="D14" s="34"/>
    </row>
    <row r="15" spans="1:4" x14ac:dyDescent="0.2">
      <c r="A15" s="35"/>
      <c r="B15" s="42"/>
      <c r="C15" s="42"/>
      <c r="D15" s="36"/>
    </row>
    <row r="16" spans="1:4" x14ac:dyDescent="0.2">
      <c r="A16" s="35"/>
      <c r="B16" s="41"/>
      <c r="C16" s="41"/>
      <c r="D16" s="36"/>
    </row>
    <row r="17" spans="1:4" x14ac:dyDescent="0.2">
      <c r="A17" s="35"/>
      <c r="B17" s="42"/>
      <c r="C17" s="42"/>
      <c r="D17" s="36"/>
    </row>
    <row r="18" spans="1:4" x14ac:dyDescent="0.2">
      <c r="A18" s="35"/>
      <c r="B18" s="41"/>
      <c r="C18" s="41"/>
      <c r="D18" s="36"/>
    </row>
    <row r="19" spans="1:4" ht="16" thickBot="1" x14ac:dyDescent="0.25">
      <c r="A19" s="37"/>
      <c r="B19" s="43"/>
      <c r="C19" s="43"/>
      <c r="D19" s="38"/>
    </row>
    <row r="20" spans="1:4" x14ac:dyDescent="0.2">
      <c r="A20" s="33">
        <v>4</v>
      </c>
      <c r="B20" s="44"/>
      <c r="C20" s="44"/>
      <c r="D20" s="34"/>
    </row>
    <row r="21" spans="1:4" x14ac:dyDescent="0.2">
      <c r="A21" s="35"/>
      <c r="B21" s="42"/>
      <c r="C21" s="42"/>
      <c r="D21" s="36"/>
    </row>
    <row r="22" spans="1:4" x14ac:dyDescent="0.2">
      <c r="A22" s="35"/>
      <c r="B22" s="41"/>
      <c r="C22" s="41"/>
      <c r="D22" s="36"/>
    </row>
    <row r="23" spans="1:4" x14ac:dyDescent="0.2">
      <c r="A23" s="35"/>
      <c r="B23" s="42"/>
      <c r="C23" s="42"/>
      <c r="D23" s="36"/>
    </row>
    <row r="24" spans="1:4" x14ac:dyDescent="0.2">
      <c r="A24" s="35"/>
      <c r="B24" s="41"/>
      <c r="C24" s="41"/>
      <c r="D24" s="36"/>
    </row>
    <row r="25" spans="1:4" ht="16" thickBot="1" x14ac:dyDescent="0.25">
      <c r="A25" s="37"/>
      <c r="B25" s="43"/>
      <c r="C25" s="43"/>
      <c r="D25" s="38"/>
    </row>
  </sheetData>
  <mergeCells count="32">
    <mergeCell ref="B24:B25"/>
    <mergeCell ref="C24:C25"/>
    <mergeCell ref="B18:B19"/>
    <mergeCell ref="C18:C19"/>
    <mergeCell ref="B20:B21"/>
    <mergeCell ref="C20:C21"/>
    <mergeCell ref="B22:B23"/>
    <mergeCell ref="C22:C23"/>
    <mergeCell ref="C10:C11"/>
    <mergeCell ref="C8:C9"/>
    <mergeCell ref="B14:B15"/>
    <mergeCell ref="C14:C15"/>
    <mergeCell ref="B16:B17"/>
    <mergeCell ref="C16:C17"/>
    <mergeCell ref="A20:A25"/>
    <mergeCell ref="D20:D25"/>
    <mergeCell ref="B2:B3"/>
    <mergeCell ref="C2:C3"/>
    <mergeCell ref="B4:B5"/>
    <mergeCell ref="B6:B7"/>
    <mergeCell ref="C4:C5"/>
    <mergeCell ref="C6:C7"/>
    <mergeCell ref="A2:A7"/>
    <mergeCell ref="D2:D7"/>
    <mergeCell ref="A8:A13"/>
    <mergeCell ref="D8:D13"/>
    <mergeCell ref="A14:A19"/>
    <mergeCell ref="D14:D19"/>
    <mergeCell ref="B8:B9"/>
    <mergeCell ref="B10:B11"/>
    <mergeCell ref="B12:B13"/>
    <mergeCell ref="C12:C1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J20"/>
  <sheetViews>
    <sheetView workbookViewId="0">
      <selection activeCell="D3" sqref="D3:E6"/>
    </sheetView>
  </sheetViews>
  <sheetFormatPr baseColWidth="10" defaultRowHeight="15" x14ac:dyDescent="0.2"/>
  <cols>
    <col min="2" max="2" width="5.6640625" customWidth="1"/>
    <col min="3" max="3" width="8.5" style="1" bestFit="1" customWidth="1"/>
    <col min="4" max="4" width="27.5" style="1" customWidth="1"/>
    <col min="5" max="5" width="36.83203125" style="1" customWidth="1"/>
    <col min="6" max="6" width="10.1640625" style="1" bestFit="1" customWidth="1"/>
    <col min="7" max="7" width="36.5" style="1" customWidth="1"/>
    <col min="9" max="9" width="24.33203125" bestFit="1" customWidth="1"/>
  </cols>
  <sheetData>
    <row r="2" spans="2:10" x14ac:dyDescent="0.2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  <c r="I2" s="10" t="s">
        <v>18</v>
      </c>
      <c r="J2" s="10" t="s">
        <v>19</v>
      </c>
    </row>
    <row r="3" spans="2:10" x14ac:dyDescent="0.2">
      <c r="B3" s="4">
        <v>1</v>
      </c>
      <c r="C3" s="6">
        <v>10</v>
      </c>
      <c r="D3" s="3"/>
      <c r="E3" s="3"/>
      <c r="F3" s="3" t="s">
        <v>17</v>
      </c>
      <c r="G3" s="8" t="s">
        <v>11</v>
      </c>
      <c r="I3" t="s">
        <v>20</v>
      </c>
      <c r="J3" t="s">
        <v>21</v>
      </c>
    </row>
    <row r="4" spans="2:10" x14ac:dyDescent="0.2">
      <c r="B4" s="4">
        <v>2</v>
      </c>
      <c r="C4" s="6">
        <v>5</v>
      </c>
      <c r="D4" s="3"/>
      <c r="E4" s="3"/>
      <c r="F4" s="3" t="s">
        <v>17</v>
      </c>
      <c r="G4" s="9" t="s">
        <v>12</v>
      </c>
      <c r="I4" t="s">
        <v>20</v>
      </c>
      <c r="J4" t="s">
        <v>21</v>
      </c>
    </row>
    <row r="5" spans="2:10" x14ac:dyDescent="0.2">
      <c r="B5" s="4">
        <v>3</v>
      </c>
      <c r="C5" s="6">
        <v>10</v>
      </c>
      <c r="D5" s="3"/>
      <c r="E5" s="3"/>
      <c r="F5" s="3"/>
      <c r="G5" s="5" t="s">
        <v>8</v>
      </c>
      <c r="I5" t="s">
        <v>22</v>
      </c>
      <c r="J5" t="s">
        <v>21</v>
      </c>
    </row>
    <row r="6" spans="2:10" x14ac:dyDescent="0.2">
      <c r="B6" s="4">
        <v>4</v>
      </c>
      <c r="C6" s="6">
        <v>65</v>
      </c>
      <c r="D6" s="3"/>
      <c r="E6" s="8" t="s">
        <v>9</v>
      </c>
      <c r="F6" s="3"/>
      <c r="G6" s="3"/>
    </row>
    <row r="7" spans="2:10" x14ac:dyDescent="0.2">
      <c r="B7" s="4">
        <v>5</v>
      </c>
      <c r="C7" s="6">
        <v>10</v>
      </c>
      <c r="D7" s="5" t="s">
        <v>10</v>
      </c>
      <c r="E7" s="3"/>
      <c r="F7" s="3"/>
      <c r="G7" s="3" t="s">
        <v>23</v>
      </c>
      <c r="I7" t="s">
        <v>25</v>
      </c>
      <c r="J7" t="s">
        <v>24</v>
      </c>
    </row>
    <row r="8" spans="2:10" x14ac:dyDescent="0.2">
      <c r="B8" s="4">
        <v>6</v>
      </c>
      <c r="C8" s="3"/>
      <c r="D8" s="3"/>
      <c r="E8" s="3"/>
      <c r="F8" s="3"/>
      <c r="G8" s="3"/>
    </row>
    <row r="9" spans="2:10" x14ac:dyDescent="0.2">
      <c r="B9" s="4">
        <v>7</v>
      </c>
      <c r="C9" s="3"/>
      <c r="D9" s="3"/>
      <c r="E9" s="3"/>
      <c r="F9" s="3"/>
      <c r="G9" s="3"/>
    </row>
    <row r="10" spans="2:10" x14ac:dyDescent="0.2">
      <c r="B10" s="4">
        <v>8</v>
      </c>
      <c r="C10" s="3"/>
      <c r="D10" s="3"/>
      <c r="E10" s="3"/>
      <c r="F10" s="3"/>
      <c r="G10" s="3"/>
    </row>
    <row r="11" spans="2:10" x14ac:dyDescent="0.2">
      <c r="B11" s="4">
        <v>9</v>
      </c>
      <c r="C11" s="3"/>
      <c r="D11" s="3"/>
      <c r="E11" s="3"/>
      <c r="F11" s="3"/>
      <c r="G11" s="3"/>
    </row>
    <row r="12" spans="2:10" x14ac:dyDescent="0.2">
      <c r="B12" s="4">
        <v>10</v>
      </c>
      <c r="C12" s="3"/>
      <c r="D12" s="3"/>
      <c r="E12" s="3"/>
      <c r="F12" s="3"/>
      <c r="G12" s="3"/>
    </row>
    <row r="13" spans="2:10" x14ac:dyDescent="0.2">
      <c r="B13" s="4">
        <v>11</v>
      </c>
      <c r="C13" s="3"/>
      <c r="D13" s="3"/>
      <c r="E13" s="3"/>
      <c r="F13" s="3"/>
      <c r="G13" s="3"/>
    </row>
    <row r="14" spans="2:10" x14ac:dyDescent="0.2">
      <c r="B14" s="4"/>
      <c r="C14" s="3"/>
      <c r="D14" s="3"/>
      <c r="E14" s="3"/>
      <c r="F14" s="3"/>
      <c r="G14" s="3"/>
    </row>
    <row r="15" spans="2:10" x14ac:dyDescent="0.2">
      <c r="B15" s="4"/>
      <c r="C15" s="7">
        <f>SUM(C3:C14)</f>
        <v>100</v>
      </c>
      <c r="D15" s="3"/>
      <c r="E15" s="3"/>
      <c r="F15" s="3"/>
      <c r="G15" s="3"/>
    </row>
    <row r="17" spans="4:7" x14ac:dyDescent="0.2">
      <c r="D17" s="1" t="s">
        <v>13</v>
      </c>
      <c r="E17" s="1" t="s">
        <v>15</v>
      </c>
      <c r="G17" s="1" t="s">
        <v>16</v>
      </c>
    </row>
    <row r="18" spans="4:7" x14ac:dyDescent="0.2">
      <c r="D18" s="1" t="s">
        <v>14</v>
      </c>
    </row>
    <row r="19" spans="4:7" x14ac:dyDescent="0.2">
      <c r="D19" s="1" t="s">
        <v>14</v>
      </c>
    </row>
    <row r="20" spans="4:7" x14ac:dyDescent="0.2">
      <c r="D20" s="1" t="s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8"/>
  <sheetViews>
    <sheetView workbookViewId="0">
      <selection activeCell="L2" sqref="L2"/>
    </sheetView>
  </sheetViews>
  <sheetFormatPr baseColWidth="10" defaultRowHeight="15" x14ac:dyDescent="0.2"/>
  <sheetData>
    <row r="2" spans="2:12" x14ac:dyDescent="0.2">
      <c r="B2" t="s">
        <v>26</v>
      </c>
      <c r="L2" t="s">
        <v>31</v>
      </c>
    </row>
    <row r="3" spans="2:12" x14ac:dyDescent="0.2">
      <c r="B3" t="s">
        <v>27</v>
      </c>
    </row>
    <row r="4" spans="2:12" x14ac:dyDescent="0.2">
      <c r="B4" t="s">
        <v>28</v>
      </c>
    </row>
    <row r="6" spans="2:12" x14ac:dyDescent="0.2">
      <c r="B6" t="s">
        <v>29</v>
      </c>
    </row>
    <row r="8" spans="2:12" x14ac:dyDescent="0.2">
      <c r="B8" t="s">
        <v>30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48102-9501-E841-A6C2-864B0ECAAC64}">
  <dimension ref="A1:H17"/>
  <sheetViews>
    <sheetView tabSelected="1" zoomScale="110" zoomScaleNormal="110" workbookViewId="0">
      <selection sqref="A1:F14"/>
    </sheetView>
  </sheetViews>
  <sheetFormatPr baseColWidth="10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5" width="13.83203125" customWidth="1"/>
    <col min="6" max="6" width="13.6640625" customWidth="1"/>
    <col min="8" max="10" width="10.83203125" customWidth="1"/>
  </cols>
  <sheetData>
    <row r="1" spans="1:8" x14ac:dyDescent="0.2">
      <c r="A1" s="20" t="s">
        <v>5</v>
      </c>
      <c r="B1" s="20" t="s">
        <v>41</v>
      </c>
      <c r="C1" s="20" t="s">
        <v>38</v>
      </c>
      <c r="D1" s="20" t="s">
        <v>42</v>
      </c>
      <c r="E1" s="20" t="s">
        <v>39</v>
      </c>
      <c r="F1" s="20" t="s">
        <v>40</v>
      </c>
    </row>
    <row r="2" spans="1:8" x14ac:dyDescent="0.2">
      <c r="A2" s="20">
        <v>1</v>
      </c>
      <c r="B2" s="21">
        <v>0.1</v>
      </c>
      <c r="C2" s="19" t="s">
        <v>6</v>
      </c>
      <c r="D2" s="19"/>
      <c r="E2" s="20" t="s">
        <v>2</v>
      </c>
      <c r="F2" s="21">
        <f>IF(Tabla1347[[#This Row],[ESTADO]]="HECHO",Tabla1347[[#This Row],[VALOR]]," ")</f>
        <v>0.1</v>
      </c>
    </row>
    <row r="3" spans="1:8" x14ac:dyDescent="0.2">
      <c r="A3" s="20">
        <v>2</v>
      </c>
      <c r="B3" s="21">
        <v>0.05</v>
      </c>
      <c r="C3" s="19" t="s">
        <v>7</v>
      </c>
      <c r="D3" s="20" t="s">
        <v>54</v>
      </c>
      <c r="E3" s="20" t="s">
        <v>0</v>
      </c>
      <c r="F3" s="21" t="str">
        <f>IF(Tabla1347[[#This Row],[ESTADO]]="HECHO",Tabla1347[[#This Row],[VALOR]]," ")</f>
        <v xml:space="preserve"> </v>
      </c>
    </row>
    <row r="4" spans="1:8" ht="16" x14ac:dyDescent="0.2">
      <c r="A4" s="20">
        <v>3</v>
      </c>
      <c r="B4" s="21">
        <v>0.4</v>
      </c>
      <c r="C4" s="19" t="s">
        <v>35</v>
      </c>
      <c r="D4" s="20" t="s">
        <v>51</v>
      </c>
      <c r="E4" s="20" t="s">
        <v>0</v>
      </c>
      <c r="F4" s="21" t="str">
        <f>IF(Tabla1347[[#This Row],[ESTADO]]="HECHO",Tabla1347[[#This Row],[VALOR]]," ")</f>
        <v xml:space="preserve"> </v>
      </c>
    </row>
    <row r="5" spans="1:8" x14ac:dyDescent="0.2">
      <c r="A5" s="20">
        <v>4</v>
      </c>
      <c r="B5" s="21">
        <v>0.1</v>
      </c>
      <c r="C5" s="19" t="s">
        <v>8</v>
      </c>
      <c r="D5" s="20" t="s">
        <v>55</v>
      </c>
      <c r="E5" s="20" t="s">
        <v>0</v>
      </c>
      <c r="F5" s="21" t="str">
        <f>IF(Tabla1347[[#This Row],[ESTADO]]="HECHO",Tabla1347[[#This Row],[VALOR]]," ")</f>
        <v xml:space="preserve"> </v>
      </c>
    </row>
    <row r="6" spans="1:8" x14ac:dyDescent="0.2">
      <c r="A6" s="20">
        <v>5</v>
      </c>
      <c r="B6" s="21">
        <v>0.2</v>
      </c>
      <c r="C6" s="19" t="s">
        <v>9</v>
      </c>
      <c r="D6" s="20" t="s">
        <v>52</v>
      </c>
      <c r="E6" s="20" t="s">
        <v>0</v>
      </c>
      <c r="F6" s="21" t="str">
        <f>IF(Tabla1347[[#This Row],[ESTADO]]="HECHO",Tabla1347[[#This Row],[VALOR]]," ")</f>
        <v xml:space="preserve"> </v>
      </c>
      <c r="H6" s="22"/>
    </row>
    <row r="7" spans="1:8" x14ac:dyDescent="0.2">
      <c r="A7" s="20">
        <v>6</v>
      </c>
      <c r="B7" s="21">
        <v>0.15</v>
      </c>
      <c r="C7" s="19" t="s">
        <v>10</v>
      </c>
      <c r="D7" s="20" t="s">
        <v>53</v>
      </c>
      <c r="E7" s="20" t="s">
        <v>0</v>
      </c>
      <c r="F7" s="21" t="str">
        <f>IF(Tabla1347[[#This Row],[ESTADO]]="HECHO",Tabla1347[[#This Row],[VALOR]]," ")</f>
        <v xml:space="preserve"> </v>
      </c>
    </row>
    <row r="8" spans="1:8" x14ac:dyDescent="0.2">
      <c r="B8" s="23"/>
      <c r="C8" s="24"/>
      <c r="D8" s="24"/>
      <c r="F8" s="22">
        <f>SUBTOTAL(109,Tabla1347[PROGRESO])</f>
        <v>0.1</v>
      </c>
    </row>
    <row r="11" spans="1:8" x14ac:dyDescent="0.2">
      <c r="C11" s="25" t="s">
        <v>43</v>
      </c>
      <c r="D11" s="4">
        <f>COUNTIF(Tabla1347[ESTADO],"HACER")</f>
        <v>5</v>
      </c>
    </row>
    <row r="12" spans="1:8" x14ac:dyDescent="0.2">
      <c r="C12" s="26" t="s">
        <v>44</v>
      </c>
      <c r="D12" s="4">
        <f>COUNTIF(Tabla1347[ESTADO],"HACIENDO")</f>
        <v>0</v>
      </c>
    </row>
    <row r="13" spans="1:8" x14ac:dyDescent="0.2">
      <c r="C13" s="27" t="s">
        <v>46</v>
      </c>
      <c r="D13" s="4">
        <f>COUNTIF(Tabla1347[ESTADO],"VERIFICAR")</f>
        <v>0</v>
      </c>
    </row>
    <row r="14" spans="1:8" x14ac:dyDescent="0.2">
      <c r="C14" s="28" t="s">
        <v>45</v>
      </c>
      <c r="D14" s="4">
        <f>COUNTIF(Tabla1347[ESTADO],"HECHO")</f>
        <v>1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27" priority="4" stopIfTrue="1">
      <formula>($E2="VERIFICAR")</formula>
    </cfRule>
    <cfRule type="expression" dxfId="26" priority="5" stopIfTrue="1">
      <formula>($E2="HECHO")</formula>
    </cfRule>
    <cfRule type="expression" dxfId="25" priority="6" stopIfTrue="1">
      <formula>($E2="HACIENDO")</formula>
    </cfRule>
    <cfRule type="expression" dxfId="24" priority="7" stopIfTrue="1">
      <formula>($E2="HACER")</formula>
    </cfRule>
  </conditionalFormatting>
  <conditionalFormatting sqref="F8">
    <cfRule type="cellIs" dxfId="23" priority="1" stopIfTrue="1" operator="greaterThan">
      <formula>0.67</formula>
    </cfRule>
    <cfRule type="cellIs" dxfId="22" priority="2" stopIfTrue="1" operator="between">
      <formula>0.34</formula>
      <formula>0.66</formula>
    </cfRule>
    <cfRule type="cellIs" dxfId="21" priority="3" stopIfTrue="1" operator="lessThan">
      <formula>0.33</formula>
    </cfRule>
  </conditionalFormatting>
  <dataValidations count="2">
    <dataValidation type="list" allowBlank="1" showInputMessage="1" showErrorMessage="1" sqref="D2:D7" xr:uid="{79AA00C3-40E6-3E45-92B6-8A367E279B74}">
      <formula1>"ALEJANDRO GARCIA, BRANDON MEDINA, HELVER ROA , JOHAN MATOMA, PAULA VILLARREAL"</formula1>
    </dataValidation>
    <dataValidation type="list" allowBlank="1" showInputMessage="1" showErrorMessage="1" sqref="E2:E7" xr:uid="{2DBA36AE-7F85-6F4F-89E0-108C93C10193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BE19-1B7C-E447-8CE1-7FE68E40E356}">
  <dimension ref="A1:H17"/>
  <sheetViews>
    <sheetView zoomScale="110" zoomScaleNormal="110" workbookViewId="0">
      <selection sqref="A1:F8"/>
    </sheetView>
  </sheetViews>
  <sheetFormatPr baseColWidth="10" defaultRowHeight="15" x14ac:dyDescent="0.2"/>
  <cols>
    <col min="1" max="1" width="6.83203125" customWidth="1"/>
    <col min="2" max="2" width="11" customWidth="1"/>
    <col min="3" max="3" width="58.1640625" bestFit="1" customWidth="1"/>
    <col min="4" max="4" width="24.33203125" customWidth="1"/>
    <col min="5" max="5" width="13.83203125" customWidth="1"/>
    <col min="6" max="6" width="13.6640625" customWidth="1"/>
    <col min="8" max="10" width="10.83203125" customWidth="1"/>
  </cols>
  <sheetData>
    <row r="1" spans="1:8" x14ac:dyDescent="0.2">
      <c r="A1" s="20" t="s">
        <v>5</v>
      </c>
      <c r="B1" s="20" t="s">
        <v>41</v>
      </c>
      <c r="C1" s="20" t="s">
        <v>38</v>
      </c>
      <c r="D1" s="20" t="s">
        <v>42</v>
      </c>
      <c r="E1" s="20" t="s">
        <v>39</v>
      </c>
      <c r="F1" s="20" t="s">
        <v>40</v>
      </c>
    </row>
    <row r="2" spans="1:8" x14ac:dyDescent="0.2">
      <c r="A2" s="20">
        <v>1</v>
      </c>
      <c r="B2" s="21">
        <v>0.1</v>
      </c>
      <c r="C2" s="19" t="s">
        <v>6</v>
      </c>
      <c r="D2" s="19"/>
      <c r="E2" s="20" t="s">
        <v>2</v>
      </c>
      <c r="F2" s="21">
        <f>IF(Tabla134[[#This Row],[ESTADO]]="HECHO",Tabla134[[#This Row],[VALOR]]," ")</f>
        <v>0.1</v>
      </c>
    </row>
    <row r="3" spans="1:8" x14ac:dyDescent="0.2">
      <c r="A3" s="20">
        <v>2</v>
      </c>
      <c r="B3" s="21">
        <v>0.05</v>
      </c>
      <c r="C3" s="19" t="s">
        <v>7</v>
      </c>
      <c r="D3" s="20" t="s">
        <v>54</v>
      </c>
      <c r="E3" s="20" t="s">
        <v>0</v>
      </c>
      <c r="F3" s="21" t="str">
        <f>IF(Tabla134[[#This Row],[ESTADO]]="HECHO",Tabla134[[#This Row],[VALOR]]," ")</f>
        <v xml:space="preserve"> </v>
      </c>
    </row>
    <row r="4" spans="1:8" ht="16" x14ac:dyDescent="0.2">
      <c r="A4" s="20">
        <v>3</v>
      </c>
      <c r="B4" s="21">
        <v>0.4</v>
      </c>
      <c r="C4" s="19" t="s">
        <v>35</v>
      </c>
      <c r="D4" s="20" t="s">
        <v>51</v>
      </c>
      <c r="E4" s="20" t="s">
        <v>0</v>
      </c>
      <c r="F4" s="21" t="str">
        <f>IF(Tabla134[[#This Row],[ESTADO]]="HECHO",Tabla134[[#This Row],[VALOR]]," ")</f>
        <v xml:space="preserve"> </v>
      </c>
    </row>
    <row r="5" spans="1:8" x14ac:dyDescent="0.2">
      <c r="A5" s="20">
        <v>4</v>
      </c>
      <c r="B5" s="21">
        <v>0.1</v>
      </c>
      <c r="C5" s="19" t="s">
        <v>8</v>
      </c>
      <c r="D5" s="20" t="s">
        <v>55</v>
      </c>
      <c r="E5" s="20" t="s">
        <v>0</v>
      </c>
      <c r="F5" s="21" t="str">
        <f>IF(Tabla134[[#This Row],[ESTADO]]="HECHO",Tabla134[[#This Row],[VALOR]]," ")</f>
        <v xml:space="preserve"> </v>
      </c>
    </row>
    <row r="6" spans="1:8" x14ac:dyDescent="0.2">
      <c r="A6" s="20">
        <v>5</v>
      </c>
      <c r="B6" s="21">
        <v>0.2</v>
      </c>
      <c r="C6" s="19" t="s">
        <v>9</v>
      </c>
      <c r="D6" s="20" t="s">
        <v>52</v>
      </c>
      <c r="E6" s="20" t="s">
        <v>0</v>
      </c>
      <c r="F6" s="21" t="str">
        <f>IF(Tabla134[[#This Row],[ESTADO]]="HECHO",Tabla134[[#This Row],[VALOR]]," ")</f>
        <v xml:space="preserve"> </v>
      </c>
      <c r="H6" s="22"/>
    </row>
    <row r="7" spans="1:8" x14ac:dyDescent="0.2">
      <c r="A7" s="20">
        <v>6</v>
      </c>
      <c r="B7" s="21">
        <v>0.15</v>
      </c>
      <c r="C7" s="19" t="s">
        <v>10</v>
      </c>
      <c r="D7" s="20" t="s">
        <v>53</v>
      </c>
      <c r="E7" s="20" t="s">
        <v>0</v>
      </c>
      <c r="F7" s="21" t="str">
        <f>IF(Tabla134[[#This Row],[ESTADO]]="HECHO",Tabla134[[#This Row],[VALOR]]," ")</f>
        <v xml:space="preserve"> </v>
      </c>
    </row>
    <row r="8" spans="1:8" x14ac:dyDescent="0.2">
      <c r="B8" s="23"/>
      <c r="C8" s="24"/>
      <c r="D8" s="24"/>
      <c r="F8" s="22">
        <f>SUBTOTAL(109,Tabla134[PROGRESO])</f>
        <v>0.1</v>
      </c>
    </row>
    <row r="11" spans="1:8" x14ac:dyDescent="0.2">
      <c r="C11" s="25" t="s">
        <v>43</v>
      </c>
      <c r="D11" s="4">
        <f>COUNTIF(Tabla134[ESTADO],"HACER")</f>
        <v>5</v>
      </c>
    </row>
    <row r="12" spans="1:8" x14ac:dyDescent="0.2">
      <c r="C12" s="26" t="s">
        <v>44</v>
      </c>
      <c r="D12" s="4">
        <f>COUNTIF(Tabla134[ESTADO],"HACIENDO")</f>
        <v>0</v>
      </c>
    </row>
    <row r="13" spans="1:8" x14ac:dyDescent="0.2">
      <c r="C13" s="27" t="s">
        <v>46</v>
      </c>
      <c r="D13" s="4">
        <f>COUNTIF(Tabla134[ESTADO],"VERIFICAR")</f>
        <v>0</v>
      </c>
    </row>
    <row r="14" spans="1:8" x14ac:dyDescent="0.2">
      <c r="C14" s="28" t="s">
        <v>45</v>
      </c>
      <c r="D14" s="4">
        <f>COUNTIF(Tabla134[ESTADO],"HECHO")</f>
        <v>1</v>
      </c>
    </row>
    <row r="17" spans="2:5" x14ac:dyDescent="0.2">
      <c r="B17" s="1"/>
      <c r="C17" s="1"/>
      <c r="D17" s="1"/>
      <c r="E17" s="1"/>
    </row>
  </sheetData>
  <conditionalFormatting sqref="E2:E7">
    <cfRule type="expression" dxfId="20" priority="4" stopIfTrue="1">
      <formula>($E2="VERIFICAR")</formula>
    </cfRule>
    <cfRule type="expression" dxfId="19" priority="5" stopIfTrue="1">
      <formula>($E2="HECHO")</formula>
    </cfRule>
    <cfRule type="expression" dxfId="18" priority="6" stopIfTrue="1">
      <formula>($E2="HACIENDO")</formula>
    </cfRule>
    <cfRule type="expression" dxfId="17" priority="7" stopIfTrue="1">
      <formula>($E2="HACER")</formula>
    </cfRule>
  </conditionalFormatting>
  <conditionalFormatting sqref="F8">
    <cfRule type="cellIs" dxfId="16" priority="1" stopIfTrue="1" operator="greaterThan">
      <formula>0.67</formula>
    </cfRule>
    <cfRule type="cellIs" dxfId="15" priority="2" stopIfTrue="1" operator="between">
      <formula>0.34</formula>
      <formula>0.66</formula>
    </cfRule>
    <cfRule type="cellIs" dxfId="14" priority="3" stopIfTrue="1" operator="lessThan">
      <formula>0.33</formula>
    </cfRule>
  </conditionalFormatting>
  <dataValidations count="2">
    <dataValidation type="list" allowBlank="1" showInputMessage="1" showErrorMessage="1" sqref="E2:E7" xr:uid="{4A04957C-324B-DB45-85A3-FF861B8AD7A4}">
      <formula1>"HACER, HACIENDO, HECHO, VERIFICAR"</formula1>
    </dataValidation>
    <dataValidation type="list" allowBlank="1" showInputMessage="1" showErrorMessage="1" sqref="D2:D7" xr:uid="{91C4C282-AB21-F444-BCB2-88768A8413D7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AD686-6E10-C14E-8CCB-E532B3077046}">
  <dimension ref="A1:H14"/>
  <sheetViews>
    <sheetView zoomScale="110" zoomScaleNormal="110" workbookViewId="0">
      <selection sqref="A1:F14"/>
    </sheetView>
  </sheetViews>
  <sheetFormatPr baseColWidth="10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5" width="13.83203125" customWidth="1"/>
    <col min="6" max="6" width="13.6640625" customWidth="1"/>
    <col min="7" max="8" width="10.83203125" customWidth="1"/>
  </cols>
  <sheetData>
    <row r="1" spans="1:8" x14ac:dyDescent="0.2">
      <c r="A1" s="20" t="s">
        <v>5</v>
      </c>
      <c r="B1" s="20" t="s">
        <v>41</v>
      </c>
      <c r="C1" s="20" t="s">
        <v>38</v>
      </c>
      <c r="D1" s="20" t="s">
        <v>42</v>
      </c>
      <c r="E1" s="20" t="s">
        <v>39</v>
      </c>
      <c r="F1" s="20" t="s">
        <v>40</v>
      </c>
    </row>
    <row r="2" spans="1:8" x14ac:dyDescent="0.2">
      <c r="A2" s="20">
        <v>1</v>
      </c>
      <c r="B2" s="21">
        <v>0.1</v>
      </c>
      <c r="C2" s="19" t="s">
        <v>6</v>
      </c>
      <c r="D2" s="20"/>
      <c r="E2" s="20" t="s">
        <v>0</v>
      </c>
      <c r="F2" s="21" t="str">
        <f>IF(Tabla13[[#This Row],[ESTADO]]="HECHO",Tabla13[[#This Row],[VALOR]]," ")</f>
        <v xml:space="preserve"> </v>
      </c>
    </row>
    <row r="3" spans="1:8" x14ac:dyDescent="0.2">
      <c r="A3" s="20">
        <v>2</v>
      </c>
      <c r="B3" s="21">
        <v>0.05</v>
      </c>
      <c r="C3" s="19" t="s">
        <v>7</v>
      </c>
      <c r="D3" s="20" t="s">
        <v>54</v>
      </c>
      <c r="E3" s="20" t="s">
        <v>0</v>
      </c>
      <c r="F3" s="21" t="str">
        <f>IF(Tabla13[[#This Row],[ESTADO]]="HECHO",Tabla13[[#This Row],[VALOR]]," ")</f>
        <v xml:space="preserve"> </v>
      </c>
    </row>
    <row r="4" spans="1:8" ht="16" x14ac:dyDescent="0.2">
      <c r="A4" s="20">
        <v>3</v>
      </c>
      <c r="B4" s="21">
        <v>0.4</v>
      </c>
      <c r="C4" s="19" t="s">
        <v>35</v>
      </c>
      <c r="D4" s="20" t="s">
        <v>51</v>
      </c>
      <c r="E4" s="20" t="s">
        <v>0</v>
      </c>
      <c r="F4" s="21" t="str">
        <f>IF(Tabla13[[#This Row],[ESTADO]]="HECHO",Tabla13[[#This Row],[VALOR]]," ")</f>
        <v xml:space="preserve"> </v>
      </c>
    </row>
    <row r="5" spans="1:8" x14ac:dyDescent="0.2">
      <c r="A5" s="20">
        <v>4</v>
      </c>
      <c r="B5" s="21">
        <v>0.1</v>
      </c>
      <c r="C5" s="19" t="s">
        <v>8</v>
      </c>
      <c r="D5" s="20" t="s">
        <v>55</v>
      </c>
      <c r="E5" s="20" t="s">
        <v>0</v>
      </c>
      <c r="F5" s="21" t="str">
        <f>IF(Tabla13[[#This Row],[ESTADO]]="HECHO",Tabla13[[#This Row],[VALOR]]," ")</f>
        <v xml:space="preserve"> </v>
      </c>
    </row>
    <row r="6" spans="1:8" x14ac:dyDescent="0.2">
      <c r="A6" s="20">
        <v>5</v>
      </c>
      <c r="B6" s="21">
        <v>0.2</v>
      </c>
      <c r="C6" s="19" t="s">
        <v>9</v>
      </c>
      <c r="D6" s="20" t="s">
        <v>52</v>
      </c>
      <c r="E6" s="20" t="s">
        <v>0</v>
      </c>
      <c r="F6" s="21" t="str">
        <f>IF(Tabla13[[#This Row],[ESTADO]]="HECHO",Tabla13[[#This Row],[VALOR]]," ")</f>
        <v xml:space="preserve"> </v>
      </c>
      <c r="H6" s="22"/>
    </row>
    <row r="7" spans="1:8" x14ac:dyDescent="0.2">
      <c r="A7" s="20">
        <v>6</v>
      </c>
      <c r="B7" s="21">
        <v>0.15</v>
      </c>
      <c r="C7" s="19" t="s">
        <v>10</v>
      </c>
      <c r="D7" s="20" t="s">
        <v>53</v>
      </c>
      <c r="E7" s="20" t="s">
        <v>0</v>
      </c>
      <c r="F7" s="21" t="str">
        <f>IF(Tabla13[[#This Row],[ESTADO]]="HECHO",Tabla13[[#This Row],[VALOR]]," ")</f>
        <v xml:space="preserve"> </v>
      </c>
    </row>
    <row r="8" spans="1:8" x14ac:dyDescent="0.2">
      <c r="B8" s="23"/>
      <c r="C8" s="24"/>
      <c r="D8" s="24"/>
      <c r="F8" s="22">
        <f>SUBTOTAL(109,Tabla13[PROGRESO])</f>
        <v>0</v>
      </c>
    </row>
    <row r="11" spans="1:8" x14ac:dyDescent="0.2">
      <c r="C11" s="25" t="s">
        <v>43</v>
      </c>
      <c r="D11" s="4">
        <f>COUNTIF(Tabla13[ESTADO],"HACER")</f>
        <v>6</v>
      </c>
    </row>
    <row r="12" spans="1:8" x14ac:dyDescent="0.2">
      <c r="C12" s="26" t="s">
        <v>44</v>
      </c>
      <c r="D12" s="4">
        <f>COUNTIF(Tabla13[ESTADO],"HACIENDO")</f>
        <v>0</v>
      </c>
    </row>
    <row r="13" spans="1:8" x14ac:dyDescent="0.2">
      <c r="C13" s="27" t="s">
        <v>46</v>
      </c>
      <c r="D13" s="4">
        <f>COUNTIF(Tabla13[ESTADO],"VERIFICAR")</f>
        <v>0</v>
      </c>
    </row>
    <row r="14" spans="1:8" x14ac:dyDescent="0.2">
      <c r="C14" s="28" t="s">
        <v>45</v>
      </c>
      <c r="D14" s="4">
        <f>COUNTIF(Tabla13[ESTADO],"HECHO")</f>
        <v>0</v>
      </c>
    </row>
  </sheetData>
  <conditionalFormatting sqref="E2:E7">
    <cfRule type="expression" dxfId="13" priority="4" stopIfTrue="1">
      <formula>($E2="VERIFICAR")</formula>
    </cfRule>
    <cfRule type="expression" dxfId="12" priority="5" stopIfTrue="1">
      <formula>($E2="HECHO")</formula>
    </cfRule>
    <cfRule type="expression" dxfId="11" priority="6" stopIfTrue="1">
      <formula>($E2="HACIENDO")</formula>
    </cfRule>
    <cfRule type="expression" dxfId="10" priority="7" stopIfTrue="1">
      <formula>($E2="HACER")</formula>
    </cfRule>
  </conditionalFormatting>
  <conditionalFormatting sqref="F8">
    <cfRule type="cellIs" dxfId="9" priority="1" stopIfTrue="1" operator="greaterThan">
      <formula>0.67</formula>
    </cfRule>
    <cfRule type="cellIs" dxfId="8" priority="2" stopIfTrue="1" operator="between">
      <formula>0.34</formula>
      <formula>0.66</formula>
    </cfRule>
    <cfRule type="cellIs" dxfId="7" priority="3" stopIfTrue="1" operator="lessThan">
      <formula>0.33</formula>
    </cfRule>
  </conditionalFormatting>
  <dataValidations count="2">
    <dataValidation type="list" allowBlank="1" showInputMessage="1" showErrorMessage="1" sqref="D2:D7" xr:uid="{47C1E7D4-4320-324B-980D-0EFEA636A5C0}">
      <formula1>"ALEJANDRO GARCIA, BRANDON MEDINA, HELVER ROA , JOHAN MATOMA, PAULA VILLARREAL"</formula1>
    </dataValidation>
    <dataValidation type="list" allowBlank="1" showInputMessage="1" showErrorMessage="1" sqref="E2:E7" xr:uid="{4F90FE47-B0C7-BD4D-8030-1D92CAC580FC}">
      <formula1>"HACER, HACIENDO, HECHO, VERIFICAR"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BC46D-31D7-9346-BF0C-A8183120C5EB}">
  <dimension ref="A1:H18"/>
  <sheetViews>
    <sheetView zoomScale="110" zoomScaleNormal="110" workbookViewId="0">
      <selection activeCell="F11" sqref="F11:H15"/>
    </sheetView>
  </sheetViews>
  <sheetFormatPr baseColWidth="10" defaultRowHeight="15" x14ac:dyDescent="0.2"/>
  <cols>
    <col min="1" max="1" width="6.83203125" customWidth="1"/>
    <col min="2" max="2" width="13.33203125" customWidth="1"/>
    <col min="3" max="3" width="58.1640625" bestFit="1" customWidth="1"/>
    <col min="4" max="4" width="24.33203125" customWidth="1"/>
    <col min="5" max="5" width="13.83203125" customWidth="1"/>
    <col min="6" max="6" width="13.6640625" customWidth="1"/>
    <col min="7" max="7" width="24.6640625" customWidth="1"/>
    <col min="8" max="8" width="20" customWidth="1"/>
  </cols>
  <sheetData>
    <row r="1" spans="1:8" x14ac:dyDescent="0.2">
      <c r="A1" s="20" t="s">
        <v>5</v>
      </c>
      <c r="B1" s="20" t="s">
        <v>41</v>
      </c>
      <c r="C1" s="20" t="s">
        <v>38</v>
      </c>
      <c r="D1" s="20" t="s">
        <v>42</v>
      </c>
      <c r="E1" s="20" t="s">
        <v>39</v>
      </c>
      <c r="F1" s="20" t="s">
        <v>40</v>
      </c>
    </row>
    <row r="2" spans="1:8" x14ac:dyDescent="0.2">
      <c r="A2" s="20">
        <v>1</v>
      </c>
      <c r="B2" s="21">
        <v>0.1</v>
      </c>
      <c r="C2" s="19" t="s">
        <v>6</v>
      </c>
      <c r="D2" s="19"/>
      <c r="E2" s="20"/>
      <c r="F2" s="21" t="str">
        <f>IF(Tabla1[[#This Row],[ESTADO]]="HECHO",Tabla1[[#This Row],[VALOR]]," ")</f>
        <v xml:space="preserve"> </v>
      </c>
    </row>
    <row r="3" spans="1:8" x14ac:dyDescent="0.2">
      <c r="A3" s="20">
        <v>2</v>
      </c>
      <c r="B3" s="21">
        <v>0.05</v>
      </c>
      <c r="C3" s="19" t="s">
        <v>7</v>
      </c>
      <c r="D3" s="19"/>
      <c r="E3" s="20"/>
      <c r="F3" s="21" t="str">
        <f>IF(Tabla1[[#This Row],[ESTADO]]="HECHO",Tabla1[[#This Row],[VALOR]]," ")</f>
        <v xml:space="preserve"> </v>
      </c>
    </row>
    <row r="4" spans="1:8" ht="16" x14ac:dyDescent="0.2">
      <c r="A4" s="20">
        <v>3</v>
      </c>
      <c r="B4" s="21">
        <v>0.4</v>
      </c>
      <c r="C4" s="19" t="s">
        <v>35</v>
      </c>
      <c r="D4" s="19"/>
      <c r="E4" s="20"/>
      <c r="F4" s="21" t="str">
        <f>IF(Tabla1[[#This Row],[ESTADO]]="HECHO",Tabla1[[#This Row],[VALOR]]," ")</f>
        <v xml:space="preserve"> </v>
      </c>
    </row>
    <row r="5" spans="1:8" x14ac:dyDescent="0.2">
      <c r="A5" s="20">
        <v>4</v>
      </c>
      <c r="B5" s="21">
        <v>0.1</v>
      </c>
      <c r="C5" s="19" t="s">
        <v>8</v>
      </c>
      <c r="D5" s="19"/>
      <c r="E5" s="20"/>
      <c r="F5" s="21" t="str">
        <f>IF(Tabla1[[#This Row],[ESTADO]]="HECHO",Tabla1[[#This Row],[VALOR]]," ")</f>
        <v xml:space="preserve"> </v>
      </c>
    </row>
    <row r="6" spans="1:8" x14ac:dyDescent="0.2">
      <c r="A6" s="20">
        <v>5</v>
      </c>
      <c r="B6" s="21">
        <v>0.2</v>
      </c>
      <c r="C6" s="19" t="s">
        <v>9</v>
      </c>
      <c r="D6" s="19"/>
      <c r="E6" s="20"/>
      <c r="F6" s="21" t="str">
        <f>IF(Tabla1[[#This Row],[ESTADO]]="HECHO",Tabla1[[#This Row],[VALOR]]," ")</f>
        <v xml:space="preserve"> </v>
      </c>
      <c r="H6" s="22"/>
    </row>
    <row r="7" spans="1:8" x14ac:dyDescent="0.2">
      <c r="A7" s="20">
        <v>6</v>
      </c>
      <c r="B7" s="21">
        <v>0.15</v>
      </c>
      <c r="C7" s="19" t="s">
        <v>10</v>
      </c>
      <c r="D7" s="19"/>
      <c r="E7" s="20"/>
      <c r="F7" s="21" t="str">
        <f>IF(Tabla1[[#This Row],[ESTADO]]="HECHO",Tabla1[[#This Row],[VALOR]]," ")</f>
        <v xml:space="preserve"> </v>
      </c>
    </row>
    <row r="8" spans="1:8" x14ac:dyDescent="0.2">
      <c r="B8" s="23"/>
      <c r="C8" s="24"/>
      <c r="D8" s="24"/>
      <c r="F8" s="22">
        <f>SUBTOTAL(109,Tabla1[PROGRESO])</f>
        <v>0</v>
      </c>
    </row>
    <row r="11" spans="1:8" x14ac:dyDescent="0.2">
      <c r="C11" s="25" t="s">
        <v>43</v>
      </c>
      <c r="D11" s="4">
        <f>COUNTIF(Tabla1[ESTADO],"HACER")</f>
        <v>0</v>
      </c>
      <c r="F11" s="49" t="s">
        <v>50</v>
      </c>
      <c r="G11" s="49" t="s">
        <v>57</v>
      </c>
      <c r="H11" s="49" t="s">
        <v>56</v>
      </c>
    </row>
    <row r="12" spans="1:8" x14ac:dyDescent="0.2">
      <c r="C12" s="26" t="s">
        <v>44</v>
      </c>
      <c r="D12" s="4">
        <f>COUNTIF(Tabla1[ESTADO],"HACIENDO")</f>
        <v>0</v>
      </c>
      <c r="F12" s="3">
        <v>1</v>
      </c>
      <c r="G12" s="3" t="s">
        <v>58</v>
      </c>
      <c r="H12" s="3" t="s">
        <v>61</v>
      </c>
    </row>
    <row r="13" spans="1:8" x14ac:dyDescent="0.2">
      <c r="C13" s="27" t="s">
        <v>46</v>
      </c>
      <c r="D13" s="4">
        <f>COUNTIF(Tabla1[ESTADO],"VERIFICAR")</f>
        <v>0</v>
      </c>
      <c r="F13" s="3">
        <v>2</v>
      </c>
      <c r="G13" s="3" t="s">
        <v>59</v>
      </c>
      <c r="H13" s="3" t="s">
        <v>61</v>
      </c>
    </row>
    <row r="14" spans="1:8" x14ac:dyDescent="0.2">
      <c r="C14" s="28" t="s">
        <v>45</v>
      </c>
      <c r="D14" s="4">
        <f>COUNTIF(Tabla1[ESTADO],"HECHO")</f>
        <v>0</v>
      </c>
      <c r="F14" s="3">
        <v>3</v>
      </c>
      <c r="G14" s="3" t="s">
        <v>62</v>
      </c>
      <c r="H14" s="3" t="s">
        <v>61</v>
      </c>
    </row>
    <row r="15" spans="1:8" x14ac:dyDescent="0.2">
      <c r="F15" s="3">
        <v>4</v>
      </c>
      <c r="G15" s="3" t="s">
        <v>60</v>
      </c>
      <c r="H15" s="3" t="s">
        <v>61</v>
      </c>
    </row>
    <row r="18" spans="7:8" x14ac:dyDescent="0.2">
      <c r="G18" s="50"/>
      <c r="H18" s="50"/>
    </row>
  </sheetData>
  <conditionalFormatting sqref="E2:E7">
    <cfRule type="expression" dxfId="6" priority="7" stopIfTrue="1">
      <formula>($E2="VERIFICAR")</formula>
    </cfRule>
    <cfRule type="expression" dxfId="5" priority="10" stopIfTrue="1">
      <formula>($E2="HECHO")</formula>
    </cfRule>
    <cfRule type="expression" dxfId="4" priority="11" stopIfTrue="1">
      <formula>($E2="HACIENDO")</formula>
    </cfRule>
    <cfRule type="expression" dxfId="3" priority="12" stopIfTrue="1">
      <formula>($E2="HACER")</formula>
    </cfRule>
  </conditionalFormatting>
  <conditionalFormatting sqref="F8">
    <cfRule type="cellIs" dxfId="2" priority="1" stopIfTrue="1" operator="greaterThan">
      <formula>0.67</formula>
    </cfRule>
    <cfRule type="cellIs" dxfId="1" priority="2" stopIfTrue="1" operator="between">
      <formula>0.34</formula>
      <formula>0.66</formula>
    </cfRule>
    <cfRule type="cellIs" dxfId="0" priority="3" stopIfTrue="1" operator="lessThan">
      <formula>0.33</formula>
    </cfRule>
  </conditionalFormatting>
  <dataValidations count="2">
    <dataValidation type="list" allowBlank="1" showInputMessage="1" showErrorMessage="1" sqref="E2:E7" xr:uid="{A3DCC8F9-4E73-E547-BE62-55E768E9A341}">
      <formula1>"HACER, HACIENDO, HECHO, VERIFICAR"</formula1>
    </dataValidation>
    <dataValidation type="list" allowBlank="1" showInputMessage="1" showErrorMessage="1" sqref="D2:D7" xr:uid="{865663F2-E980-3141-BCFB-41152B4A8D53}">
      <formula1>"ALEJANDRO GARCIA, BRANDON MEDINA, HELVER ROA , JOHAN MATOMA, PAULA VILLARREAL"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23"/>
  <sheetViews>
    <sheetView topLeftCell="F1" zoomScale="125" workbookViewId="0">
      <selection activeCell="D4" sqref="D4:D8"/>
    </sheetView>
  </sheetViews>
  <sheetFormatPr baseColWidth="10" defaultRowHeight="15" x14ac:dyDescent="0.2"/>
  <cols>
    <col min="2" max="2" width="5.6640625" customWidth="1"/>
    <col min="3" max="3" width="8.5" style="1" bestFit="1" customWidth="1"/>
    <col min="4" max="7" width="60.83203125" style="1" customWidth="1"/>
    <col min="8" max="8" width="10.83203125" customWidth="1"/>
  </cols>
  <sheetData>
    <row r="2" spans="2:8" x14ac:dyDescent="0.2">
      <c r="B2" s="2" t="s">
        <v>5</v>
      </c>
      <c r="C2" s="2" t="s">
        <v>4</v>
      </c>
      <c r="D2" s="13" t="s">
        <v>0</v>
      </c>
      <c r="E2" s="14" t="s">
        <v>1</v>
      </c>
      <c r="F2" s="15" t="s">
        <v>3</v>
      </c>
      <c r="G2" s="16" t="s">
        <v>2</v>
      </c>
      <c r="H2" t="s">
        <v>37</v>
      </c>
    </row>
    <row r="3" spans="2:8" x14ac:dyDescent="0.2">
      <c r="B3" s="4">
        <v>1</v>
      </c>
      <c r="C3" s="6">
        <v>10</v>
      </c>
      <c r="D3" s="5"/>
      <c r="E3" s="3"/>
      <c r="F3" s="3"/>
      <c r="G3" s="5" t="s">
        <v>6</v>
      </c>
    </row>
    <row r="4" spans="2:8" x14ac:dyDescent="0.2">
      <c r="B4" s="4">
        <v>2</v>
      </c>
      <c r="C4" s="6">
        <v>5</v>
      </c>
      <c r="D4" s="5" t="s">
        <v>7</v>
      </c>
      <c r="E4" s="3"/>
      <c r="F4" s="3"/>
      <c r="G4" s="3"/>
    </row>
    <row r="5" spans="2:8" ht="16" x14ac:dyDescent="0.2">
      <c r="B5" s="4">
        <v>3</v>
      </c>
      <c r="C5" s="6">
        <v>40</v>
      </c>
      <c r="D5" s="5" t="s">
        <v>35</v>
      </c>
      <c r="E5" s="3"/>
      <c r="F5" s="3"/>
      <c r="G5" s="3"/>
    </row>
    <row r="6" spans="2:8" x14ac:dyDescent="0.2">
      <c r="B6" s="4">
        <v>4</v>
      </c>
      <c r="C6" s="6">
        <v>10</v>
      </c>
      <c r="D6" s="5" t="s">
        <v>8</v>
      </c>
      <c r="E6" s="3"/>
      <c r="F6" s="3"/>
      <c r="G6" s="3"/>
    </row>
    <row r="7" spans="2:8" x14ac:dyDescent="0.2">
      <c r="B7" s="4">
        <v>5</v>
      </c>
      <c r="C7" s="6">
        <v>20</v>
      </c>
      <c r="D7" s="5" t="s">
        <v>9</v>
      </c>
      <c r="E7" s="3"/>
      <c r="F7" s="3"/>
      <c r="G7" s="3"/>
    </row>
    <row r="8" spans="2:8" x14ac:dyDescent="0.2">
      <c r="B8" s="4">
        <v>6</v>
      </c>
      <c r="C8" s="6">
        <v>15</v>
      </c>
      <c r="D8" s="5" t="s">
        <v>10</v>
      </c>
      <c r="E8" s="3"/>
      <c r="F8" s="3"/>
      <c r="G8" s="3"/>
    </row>
    <row r="9" spans="2:8" x14ac:dyDescent="0.2">
      <c r="B9" s="4">
        <v>7</v>
      </c>
      <c r="C9" s="3"/>
      <c r="E9" s="3"/>
      <c r="F9" s="3"/>
      <c r="G9" s="3"/>
    </row>
    <row r="10" spans="2:8" x14ac:dyDescent="0.2">
      <c r="B10" s="4">
        <v>8</v>
      </c>
      <c r="C10" s="3"/>
      <c r="D10" s="3"/>
      <c r="E10" s="3"/>
      <c r="F10" s="3"/>
      <c r="G10" s="3"/>
    </row>
    <row r="11" spans="2:8" x14ac:dyDescent="0.2">
      <c r="B11" s="4">
        <v>9</v>
      </c>
      <c r="C11" s="3"/>
      <c r="D11" s="3"/>
      <c r="E11" s="3"/>
      <c r="F11" s="3"/>
      <c r="G11" s="3"/>
    </row>
    <row r="12" spans="2:8" x14ac:dyDescent="0.2">
      <c r="B12" s="4">
        <v>10</v>
      </c>
      <c r="C12" s="3"/>
      <c r="D12" s="3"/>
      <c r="E12" s="3"/>
      <c r="F12" s="3"/>
      <c r="G12" s="3"/>
    </row>
    <row r="13" spans="2:8" x14ac:dyDescent="0.2">
      <c r="B13" s="4">
        <v>11</v>
      </c>
      <c r="C13" s="3"/>
      <c r="D13" s="3"/>
      <c r="E13" s="3"/>
      <c r="F13" s="3"/>
      <c r="G13" s="3"/>
    </row>
    <row r="14" spans="2:8" x14ac:dyDescent="0.2">
      <c r="B14" s="4">
        <v>12</v>
      </c>
      <c r="C14" s="3"/>
      <c r="D14" s="3"/>
      <c r="E14" s="3"/>
      <c r="F14" s="3"/>
      <c r="G14" s="3"/>
    </row>
    <row r="15" spans="2:8" x14ac:dyDescent="0.2">
      <c r="B15" s="4">
        <v>13</v>
      </c>
      <c r="C15" s="3"/>
      <c r="D15" s="3"/>
      <c r="E15" s="3"/>
      <c r="F15" s="3"/>
      <c r="G15" s="3"/>
    </row>
    <row r="16" spans="2:8" x14ac:dyDescent="0.2">
      <c r="B16" s="4">
        <v>14</v>
      </c>
      <c r="C16" s="3"/>
      <c r="D16" s="3"/>
      <c r="E16" s="3"/>
      <c r="F16" s="3"/>
      <c r="G16" s="3"/>
    </row>
    <row r="17" spans="2:7" x14ac:dyDescent="0.2">
      <c r="B17" s="4"/>
      <c r="C17" s="3"/>
      <c r="D17" s="3"/>
      <c r="E17" s="3"/>
      <c r="F17" s="3"/>
      <c r="G17" s="3"/>
    </row>
    <row r="18" spans="2:7" x14ac:dyDescent="0.2">
      <c r="B18" s="4"/>
      <c r="C18" s="3"/>
      <c r="D18" s="3"/>
      <c r="E18" s="3"/>
      <c r="F18" s="3"/>
      <c r="G18" s="3"/>
    </row>
    <row r="19" spans="2:7" x14ac:dyDescent="0.2">
      <c r="B19" s="4"/>
      <c r="C19" s="3"/>
      <c r="D19" s="3"/>
      <c r="E19" s="3"/>
      <c r="F19" s="3"/>
      <c r="G19" s="3"/>
    </row>
    <row r="20" spans="2:7" x14ac:dyDescent="0.2">
      <c r="B20" s="4"/>
      <c r="C20" s="3"/>
      <c r="D20" s="3"/>
      <c r="E20" s="3"/>
      <c r="F20" s="3"/>
      <c r="G20" s="3"/>
    </row>
    <row r="21" spans="2:7" x14ac:dyDescent="0.2">
      <c r="B21" s="4"/>
      <c r="C21" s="3"/>
      <c r="D21" s="3"/>
      <c r="E21" s="3"/>
      <c r="F21" s="3"/>
      <c r="G21" s="3"/>
    </row>
    <row r="22" spans="2:7" x14ac:dyDescent="0.2">
      <c r="B22" s="4"/>
      <c r="C22" s="7">
        <f>SUM(C3:C21)</f>
        <v>100</v>
      </c>
      <c r="D22" s="3"/>
      <c r="E22" s="3"/>
      <c r="F22" s="3"/>
      <c r="G22" s="3"/>
    </row>
    <row r="23" spans="2:7" x14ac:dyDescent="0.2">
      <c r="D23" s="1" t="s">
        <v>32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2"/>
  <sheetViews>
    <sheetView workbookViewId="0">
      <selection activeCell="E8" sqref="E8"/>
    </sheetView>
  </sheetViews>
  <sheetFormatPr baseColWidth="10" defaultRowHeight="15" x14ac:dyDescent="0.2"/>
  <cols>
    <col min="2" max="2" width="5.6640625" customWidth="1"/>
    <col min="3" max="3" width="8.5" style="1" bestFit="1" customWidth="1"/>
    <col min="4" max="4" width="34.83203125" style="1" customWidth="1"/>
    <col min="5" max="5" width="42.5" style="1" bestFit="1" customWidth="1"/>
    <col min="6" max="6" width="10.1640625" style="1" bestFit="1" customWidth="1"/>
    <col min="7" max="7" width="34.33203125" style="1" customWidth="1"/>
  </cols>
  <sheetData>
    <row r="2" spans="2:7" x14ac:dyDescent="0.2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7" x14ac:dyDescent="0.2">
      <c r="B3" s="4">
        <v>1</v>
      </c>
      <c r="C3" s="6">
        <v>10</v>
      </c>
      <c r="D3" s="3"/>
      <c r="E3" s="8" t="s">
        <v>11</v>
      </c>
      <c r="F3" s="3"/>
      <c r="G3" s="3"/>
    </row>
    <row r="4" spans="2:7" x14ac:dyDescent="0.2">
      <c r="B4" s="4">
        <v>2</v>
      </c>
      <c r="C4" s="6">
        <v>5</v>
      </c>
      <c r="D4" s="3"/>
      <c r="E4" s="9" t="s">
        <v>12</v>
      </c>
      <c r="F4" s="3"/>
      <c r="G4" s="3"/>
    </row>
    <row r="5" spans="2:7" x14ac:dyDescent="0.2">
      <c r="B5" s="4">
        <v>3</v>
      </c>
      <c r="C5" s="6">
        <v>10</v>
      </c>
      <c r="D5" s="3"/>
      <c r="E5" s="17" t="s">
        <v>33</v>
      </c>
      <c r="F5" s="3"/>
      <c r="G5" s="3"/>
    </row>
    <row r="6" spans="2:7" x14ac:dyDescent="0.2">
      <c r="B6" s="4">
        <v>4</v>
      </c>
      <c r="C6" s="6">
        <v>65</v>
      </c>
      <c r="D6" s="3"/>
      <c r="E6" s="18" t="s">
        <v>34</v>
      </c>
      <c r="F6" s="3"/>
      <c r="G6" s="3"/>
    </row>
    <row r="7" spans="2:7" x14ac:dyDescent="0.2">
      <c r="B7" s="4">
        <v>5</v>
      </c>
      <c r="C7" s="6">
        <v>10</v>
      </c>
      <c r="D7" s="3"/>
      <c r="E7" s="8" t="s">
        <v>9</v>
      </c>
      <c r="F7" s="3"/>
      <c r="G7" s="3"/>
    </row>
    <row r="8" spans="2:7" x14ac:dyDescent="0.2">
      <c r="B8" s="4">
        <v>6</v>
      </c>
      <c r="C8" s="3"/>
      <c r="D8" s="3"/>
      <c r="E8" s="3"/>
      <c r="F8" s="3"/>
      <c r="G8" s="3"/>
    </row>
    <row r="9" spans="2:7" x14ac:dyDescent="0.2">
      <c r="B9" s="4">
        <v>7</v>
      </c>
      <c r="C9" s="3"/>
      <c r="D9" s="3"/>
      <c r="E9" s="3"/>
      <c r="F9" s="3"/>
      <c r="G9" s="3"/>
    </row>
    <row r="10" spans="2:7" x14ac:dyDescent="0.2">
      <c r="B10" s="4">
        <v>8</v>
      </c>
      <c r="C10" s="3"/>
      <c r="D10" s="3"/>
      <c r="E10" s="3"/>
      <c r="F10" s="3"/>
      <c r="G10" s="3"/>
    </row>
    <row r="11" spans="2:7" x14ac:dyDescent="0.2">
      <c r="B11" s="4">
        <v>9</v>
      </c>
      <c r="C11" s="3"/>
      <c r="D11" s="3"/>
      <c r="E11" s="3"/>
      <c r="F11" s="3"/>
      <c r="G11" s="3"/>
    </row>
    <row r="12" spans="2:7" x14ac:dyDescent="0.2">
      <c r="B12" s="4">
        <v>10</v>
      </c>
      <c r="C12" s="3"/>
      <c r="D12" s="3"/>
      <c r="E12" s="3"/>
      <c r="F12" s="3"/>
      <c r="G12" s="3"/>
    </row>
    <row r="13" spans="2:7" x14ac:dyDescent="0.2">
      <c r="B13" s="4">
        <v>11</v>
      </c>
      <c r="C13" s="3"/>
      <c r="D13" s="3"/>
      <c r="E13" s="3"/>
      <c r="F13" s="3"/>
      <c r="G13" s="3"/>
    </row>
    <row r="14" spans="2:7" x14ac:dyDescent="0.2">
      <c r="B14" s="4">
        <v>12</v>
      </c>
      <c r="C14" s="3"/>
      <c r="D14" s="3"/>
      <c r="E14" s="3"/>
      <c r="F14" s="3"/>
      <c r="G14" s="3"/>
    </row>
    <row r="15" spans="2:7" x14ac:dyDescent="0.2">
      <c r="B15" s="4">
        <v>13</v>
      </c>
      <c r="C15" s="3"/>
      <c r="D15" s="3"/>
      <c r="E15" s="3"/>
      <c r="F15" s="3"/>
      <c r="G15" s="3"/>
    </row>
    <row r="16" spans="2:7" x14ac:dyDescent="0.2">
      <c r="B16" s="4">
        <v>14</v>
      </c>
      <c r="C16" s="3"/>
      <c r="D16" s="3"/>
      <c r="E16" s="3"/>
      <c r="F16" s="3"/>
      <c r="G16" s="3"/>
    </row>
    <row r="17" spans="2:7" x14ac:dyDescent="0.2">
      <c r="B17" s="4"/>
      <c r="C17" s="3"/>
      <c r="D17" s="3"/>
      <c r="E17" s="3"/>
      <c r="F17" s="3"/>
      <c r="G17" s="3"/>
    </row>
    <row r="18" spans="2:7" x14ac:dyDescent="0.2">
      <c r="B18" s="4"/>
      <c r="C18" s="3"/>
      <c r="D18" s="3"/>
      <c r="E18" s="3"/>
      <c r="F18" s="3"/>
      <c r="G18" s="3"/>
    </row>
    <row r="19" spans="2:7" x14ac:dyDescent="0.2">
      <c r="B19" s="4"/>
      <c r="C19" s="3"/>
      <c r="D19" s="3"/>
      <c r="E19" s="3"/>
      <c r="F19" s="3"/>
      <c r="G19" s="3"/>
    </row>
    <row r="20" spans="2:7" x14ac:dyDescent="0.2">
      <c r="B20" s="4"/>
      <c r="C20" s="3"/>
      <c r="D20" s="3"/>
      <c r="E20" s="3"/>
      <c r="F20" s="3"/>
      <c r="G20" s="3"/>
    </row>
    <row r="21" spans="2:7" x14ac:dyDescent="0.2">
      <c r="B21" s="4"/>
      <c r="C21" s="3"/>
      <c r="D21" s="3"/>
      <c r="E21" s="3"/>
      <c r="F21" s="3"/>
      <c r="G21" s="3"/>
    </row>
    <row r="22" spans="2:7" x14ac:dyDescent="0.2">
      <c r="B22" s="4"/>
      <c r="C22" s="7">
        <f>SUM(C3:C21)</f>
        <v>100</v>
      </c>
      <c r="D22" s="3"/>
      <c r="E22" s="3"/>
      <c r="F22" s="3"/>
      <c r="G22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20"/>
  <sheetViews>
    <sheetView workbookViewId="0">
      <selection activeCell="D17" sqref="D17:G17"/>
    </sheetView>
  </sheetViews>
  <sheetFormatPr baseColWidth="10" defaultRowHeight="15" x14ac:dyDescent="0.2"/>
  <cols>
    <col min="2" max="2" width="5.6640625" customWidth="1"/>
    <col min="3" max="3" width="8.5" style="1" bestFit="1" customWidth="1"/>
    <col min="4" max="4" width="34.83203125" style="1" customWidth="1"/>
    <col min="5" max="5" width="42.5" style="1" bestFit="1" customWidth="1"/>
    <col min="6" max="6" width="10.1640625" style="1" bestFit="1" customWidth="1"/>
    <col min="7" max="7" width="34.33203125" style="1" customWidth="1"/>
  </cols>
  <sheetData>
    <row r="2" spans="2:8" x14ac:dyDescent="0.2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</row>
    <row r="3" spans="2:8" x14ac:dyDescent="0.2">
      <c r="B3" s="4">
        <v>1</v>
      </c>
      <c r="C3" s="6">
        <v>10</v>
      </c>
      <c r="F3" s="3" t="s">
        <v>17</v>
      </c>
      <c r="G3" s="8" t="s">
        <v>11</v>
      </c>
      <c r="H3">
        <f>C3</f>
        <v>10</v>
      </c>
    </row>
    <row r="4" spans="2:8" x14ac:dyDescent="0.2">
      <c r="B4" s="4">
        <v>2</v>
      </c>
      <c r="C4" s="6">
        <v>5</v>
      </c>
      <c r="E4" s="9" t="s">
        <v>12</v>
      </c>
      <c r="F4" s="3"/>
      <c r="G4" s="3"/>
    </row>
    <row r="5" spans="2:8" x14ac:dyDescent="0.2">
      <c r="B5" s="4">
        <v>3</v>
      </c>
      <c r="C5" s="6">
        <v>10</v>
      </c>
      <c r="D5" s="5" t="s">
        <v>8</v>
      </c>
      <c r="E5" s="3"/>
      <c r="F5" s="3"/>
      <c r="G5" s="3"/>
    </row>
    <row r="6" spans="2:8" x14ac:dyDescent="0.2">
      <c r="B6" s="4">
        <v>4</v>
      </c>
      <c r="C6" s="6">
        <v>65</v>
      </c>
      <c r="E6" s="8" t="s">
        <v>9</v>
      </c>
      <c r="F6" s="3"/>
      <c r="G6" s="3"/>
      <c r="H6">
        <v>10</v>
      </c>
    </row>
    <row r="7" spans="2:8" x14ac:dyDescent="0.2">
      <c r="B7" s="4">
        <v>5</v>
      </c>
      <c r="C7" s="6">
        <v>10</v>
      </c>
      <c r="D7" s="5" t="s">
        <v>10</v>
      </c>
      <c r="E7" s="3"/>
      <c r="F7" s="3"/>
      <c r="G7" s="3"/>
    </row>
    <row r="8" spans="2:8" x14ac:dyDescent="0.2">
      <c r="B8" s="4">
        <v>6</v>
      </c>
      <c r="C8" s="3"/>
      <c r="D8" s="3"/>
      <c r="E8" s="3"/>
      <c r="F8" s="3"/>
      <c r="G8" s="3"/>
    </row>
    <row r="9" spans="2:8" x14ac:dyDescent="0.2">
      <c r="B9" s="4">
        <v>7</v>
      </c>
      <c r="C9" s="3"/>
      <c r="D9" s="3"/>
      <c r="E9" s="3"/>
      <c r="F9" s="3"/>
      <c r="G9" s="3"/>
    </row>
    <row r="10" spans="2:8" x14ac:dyDescent="0.2">
      <c r="B10" s="4">
        <v>8</v>
      </c>
      <c r="C10" s="3"/>
      <c r="D10" s="3"/>
      <c r="E10" s="3"/>
      <c r="F10" s="3"/>
      <c r="G10" s="3"/>
    </row>
    <row r="11" spans="2:8" x14ac:dyDescent="0.2">
      <c r="B11" s="4">
        <v>9</v>
      </c>
      <c r="C11" s="3"/>
      <c r="D11" s="3"/>
      <c r="E11" s="3"/>
      <c r="F11" s="3"/>
      <c r="G11" s="3"/>
    </row>
    <row r="12" spans="2:8" x14ac:dyDescent="0.2">
      <c r="B12" s="4">
        <v>10</v>
      </c>
      <c r="C12" s="3"/>
      <c r="D12" s="3"/>
      <c r="E12" s="3"/>
      <c r="F12" s="3"/>
      <c r="G12" s="3"/>
    </row>
    <row r="13" spans="2:8" x14ac:dyDescent="0.2">
      <c r="B13" s="4">
        <v>11</v>
      </c>
      <c r="C13" s="3"/>
      <c r="D13" s="3"/>
      <c r="E13" s="3"/>
      <c r="F13" s="3"/>
      <c r="G13" s="3"/>
    </row>
    <row r="14" spans="2:8" x14ac:dyDescent="0.2">
      <c r="B14" s="4"/>
      <c r="C14" s="3"/>
      <c r="D14" s="3"/>
      <c r="E14" s="3"/>
      <c r="F14" s="3"/>
      <c r="G14" s="3"/>
    </row>
    <row r="15" spans="2:8" x14ac:dyDescent="0.2">
      <c r="B15" s="4"/>
      <c r="C15" s="11">
        <f>SUM(C3:C14)</f>
        <v>100</v>
      </c>
      <c r="D15" s="3"/>
      <c r="E15" s="3"/>
      <c r="F15" s="3"/>
      <c r="G15" s="3"/>
      <c r="H15" s="12">
        <f>SUM(H3:H14)</f>
        <v>20</v>
      </c>
    </row>
    <row r="17" spans="4:7" x14ac:dyDescent="0.2">
      <c r="D17" s="1" t="s">
        <v>13</v>
      </c>
      <c r="E17" s="1" t="s">
        <v>15</v>
      </c>
      <c r="G17" s="1" t="s">
        <v>16</v>
      </c>
    </row>
    <row r="18" spans="4:7" x14ac:dyDescent="0.2">
      <c r="D18" s="1" t="s">
        <v>14</v>
      </c>
    </row>
    <row r="19" spans="4:7" x14ac:dyDescent="0.2">
      <c r="D19" s="1" t="s">
        <v>14</v>
      </c>
    </row>
    <row r="20" spans="4:7" x14ac:dyDescent="0.2">
      <c r="D20" s="1" t="s">
        <v>14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J20"/>
  <sheetViews>
    <sheetView workbookViewId="0">
      <selection activeCell="E4" sqref="E4"/>
    </sheetView>
  </sheetViews>
  <sheetFormatPr baseColWidth="10" defaultRowHeight="15" x14ac:dyDescent="0.2"/>
  <cols>
    <col min="2" max="2" width="5.6640625" customWidth="1"/>
    <col min="3" max="3" width="8.5" style="1" bestFit="1" customWidth="1"/>
    <col min="4" max="4" width="27.5" style="1" customWidth="1"/>
    <col min="5" max="5" width="36.83203125" style="1" customWidth="1"/>
    <col min="6" max="6" width="10.1640625" style="1" bestFit="1" customWidth="1"/>
    <col min="7" max="7" width="36.5" style="1" customWidth="1"/>
    <col min="9" max="9" width="24.33203125" bestFit="1" customWidth="1"/>
  </cols>
  <sheetData>
    <row r="2" spans="2:10" x14ac:dyDescent="0.2">
      <c r="B2" s="2" t="s">
        <v>5</v>
      </c>
      <c r="C2" s="2" t="s">
        <v>4</v>
      </c>
      <c r="D2" s="2" t="s">
        <v>0</v>
      </c>
      <c r="E2" s="2" t="s">
        <v>1</v>
      </c>
      <c r="F2" s="2" t="s">
        <v>3</v>
      </c>
      <c r="G2" s="2" t="s">
        <v>2</v>
      </c>
      <c r="I2" s="10" t="s">
        <v>18</v>
      </c>
      <c r="J2" s="10" t="s">
        <v>19</v>
      </c>
    </row>
    <row r="3" spans="2:10" x14ac:dyDescent="0.2">
      <c r="B3" s="4">
        <v>1</v>
      </c>
      <c r="C3" s="6">
        <v>10</v>
      </c>
      <c r="F3" s="3" t="s">
        <v>17</v>
      </c>
      <c r="G3" s="8" t="s">
        <v>11</v>
      </c>
      <c r="H3">
        <v>10</v>
      </c>
      <c r="I3" t="s">
        <v>20</v>
      </c>
      <c r="J3" t="s">
        <v>21</v>
      </c>
    </row>
    <row r="4" spans="2:10" x14ac:dyDescent="0.2">
      <c r="B4" s="4">
        <v>2</v>
      </c>
      <c r="C4" s="6">
        <v>5</v>
      </c>
      <c r="F4" s="3" t="s">
        <v>17</v>
      </c>
      <c r="G4" s="9" t="s">
        <v>12</v>
      </c>
      <c r="H4">
        <v>5</v>
      </c>
      <c r="I4" t="s">
        <v>20</v>
      </c>
      <c r="J4" t="s">
        <v>21</v>
      </c>
    </row>
    <row r="5" spans="2:10" x14ac:dyDescent="0.2">
      <c r="B5" s="4">
        <v>3</v>
      </c>
      <c r="C5" s="6">
        <v>10</v>
      </c>
      <c r="D5" s="5" t="s">
        <v>8</v>
      </c>
      <c r="E5" s="3"/>
      <c r="F5" s="3"/>
      <c r="G5" s="3"/>
    </row>
    <row r="6" spans="2:10" x14ac:dyDescent="0.2">
      <c r="B6" s="4">
        <v>4</v>
      </c>
      <c r="C6" s="6">
        <v>65</v>
      </c>
      <c r="E6" s="8" t="s">
        <v>9</v>
      </c>
      <c r="F6" s="3"/>
      <c r="G6" s="3"/>
    </row>
    <row r="7" spans="2:10" x14ac:dyDescent="0.2">
      <c r="B7" s="4">
        <v>5</v>
      </c>
      <c r="C7" s="6">
        <v>10</v>
      </c>
      <c r="D7" s="5" t="s">
        <v>10</v>
      </c>
      <c r="E7" s="3"/>
      <c r="F7" s="3"/>
      <c r="G7" s="3"/>
    </row>
    <row r="8" spans="2:10" x14ac:dyDescent="0.2">
      <c r="B8" s="4">
        <v>6</v>
      </c>
      <c r="C8" s="3"/>
      <c r="D8" s="3"/>
      <c r="E8" s="3"/>
      <c r="F8" s="3"/>
      <c r="G8" s="3"/>
      <c r="I8" t="s">
        <v>36</v>
      </c>
      <c r="J8" t="s">
        <v>24</v>
      </c>
    </row>
    <row r="9" spans="2:10" x14ac:dyDescent="0.2">
      <c r="B9" s="4">
        <v>7</v>
      </c>
      <c r="C9" s="3"/>
      <c r="D9" s="3"/>
      <c r="E9" s="3"/>
      <c r="F9" s="3"/>
      <c r="G9" s="3"/>
    </row>
    <row r="10" spans="2:10" x14ac:dyDescent="0.2">
      <c r="B10" s="4">
        <v>8</v>
      </c>
      <c r="C10" s="3"/>
      <c r="D10" s="3"/>
      <c r="E10" s="3"/>
      <c r="F10" s="3"/>
      <c r="G10" s="3"/>
    </row>
    <row r="11" spans="2:10" x14ac:dyDescent="0.2">
      <c r="B11" s="4">
        <v>9</v>
      </c>
      <c r="C11" s="3"/>
      <c r="D11" s="3"/>
      <c r="E11" s="3"/>
      <c r="F11" s="3"/>
      <c r="G11" s="3"/>
    </row>
    <row r="12" spans="2:10" x14ac:dyDescent="0.2">
      <c r="B12" s="4">
        <v>10</v>
      </c>
      <c r="C12" s="3"/>
      <c r="D12" s="3"/>
      <c r="E12" s="3"/>
      <c r="F12" s="3"/>
      <c r="G12" s="3"/>
    </row>
    <row r="13" spans="2:10" x14ac:dyDescent="0.2">
      <c r="B13" s="4">
        <v>11</v>
      </c>
      <c r="C13" s="3"/>
      <c r="D13" s="3"/>
      <c r="E13" s="3"/>
      <c r="F13" s="3"/>
      <c r="G13" s="3"/>
    </row>
    <row r="14" spans="2:10" x14ac:dyDescent="0.2">
      <c r="B14" s="4"/>
      <c r="C14" s="3"/>
      <c r="D14" s="3"/>
      <c r="E14" s="3"/>
      <c r="F14" s="3"/>
      <c r="G14" s="3"/>
    </row>
    <row r="15" spans="2:10" x14ac:dyDescent="0.2">
      <c r="B15" s="4"/>
      <c r="C15" s="7">
        <f>SUM(C3:C14)</f>
        <v>100</v>
      </c>
      <c r="D15" s="3"/>
      <c r="E15" s="3"/>
      <c r="F15" s="3"/>
      <c r="G15" s="3"/>
      <c r="H15">
        <f>SUM(H3:H14)</f>
        <v>15</v>
      </c>
    </row>
    <row r="17" spans="4:7" x14ac:dyDescent="0.2">
      <c r="D17" s="1" t="s">
        <v>13</v>
      </c>
      <c r="E17" s="1" t="s">
        <v>15</v>
      </c>
      <c r="G17" s="1" t="s">
        <v>16</v>
      </c>
    </row>
    <row r="18" spans="4:7" x14ac:dyDescent="0.2">
      <c r="D18" s="1" t="s">
        <v>14</v>
      </c>
    </row>
    <row r="19" spans="4:7" x14ac:dyDescent="0.2">
      <c r="D19" s="1" t="s">
        <v>14</v>
      </c>
    </row>
    <row r="20" spans="4:7" x14ac:dyDescent="0.2">
      <c r="D20" s="1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INFORME SPRINT</vt:lpstr>
      <vt:lpstr>REUNION 24-08-2022</vt:lpstr>
      <vt:lpstr>REUNION 23-08-2022</vt:lpstr>
      <vt:lpstr>DISTRIBUCION 21-08-2022</vt:lpstr>
      <vt:lpstr>PLANEACION 21-08-2022</vt:lpstr>
      <vt:lpstr>PLANEACIÓN-21082022</vt:lpstr>
      <vt:lpstr>DISTRIBUCIÓN-21082022</vt:lpstr>
      <vt:lpstr>REUNION-01-23082022</vt:lpstr>
      <vt:lpstr>REUNION-02</vt:lpstr>
      <vt:lpstr>REUNION-03</vt:lpstr>
      <vt:lpstr>REUNION-04</vt:lpstr>
      <vt:lpstr>RETROSPECTIVA-TUTOR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Microsoft Office User</cp:lastModifiedBy>
  <dcterms:created xsi:type="dcterms:W3CDTF">2022-08-20T12:31:52Z</dcterms:created>
  <dcterms:modified xsi:type="dcterms:W3CDTF">2022-08-25T04:31:11Z</dcterms:modified>
</cp:coreProperties>
</file>