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90b2d0211094ce88/Desktop/Grad School/"/>
    </mc:Choice>
  </mc:AlternateContent>
  <xr:revisionPtr revIDLastSave="199" documentId="8_{D9ADAB59-3DE4-4DD6-BC3D-5BA6185F03C7}" xr6:coauthVersionLast="47" xr6:coauthVersionMax="47" xr10:uidLastSave="{3645FA2C-02D6-4545-A923-8A548CF6DBDE}"/>
  <bookViews>
    <workbookView xWindow="67080" yWindow="-5520" windowWidth="38640" windowHeight="21120" activeTab="5" xr2:uid="{E8E8B1B9-9C04-4BD9-B4FC-75F41B22AAF5}"/>
  </bookViews>
  <sheets>
    <sheet name="Analysis Report" sheetId="3" r:id="rId1"/>
    <sheet name="Sensitivity Report 1" sheetId="5" r:id="rId2"/>
    <sheet name="Analysis Report 1" sheetId="6" r:id="rId3"/>
    <sheet name="Sensitivity Analysis Report 1" sheetId="11" r:id="rId4"/>
    <sheet name="Model" sheetId="2" r:id="rId5"/>
    <sheet name="Answers" sheetId="12" r:id="rId6"/>
  </sheets>
  <definedNames>
    <definedName name="coin_cuttype" localSheetId="4" hidden="1">1</definedName>
    <definedName name="coin_dualtol" localSheetId="4" hidden="1">0.0000001</definedName>
    <definedName name="coin_heurs" localSheetId="4" hidden="1">1</definedName>
    <definedName name="coin_integerpresolve" localSheetId="4" hidden="1">1</definedName>
    <definedName name="coin_presolve1" localSheetId="4" hidden="1">1</definedName>
    <definedName name="coin_primaltol" localSheetId="4" hidden="1">0.0000001</definedName>
    <definedName name="coin_thread_mode" localSheetId="4" hidden="1">0</definedName>
    <definedName name="coin_threads" localSheetId="4" hidden="1">8</definedName>
    <definedName name="solver_adj" localSheetId="4" hidden="1">Model!$B$8:$D$8</definedName>
    <definedName name="solver_adj_ob" localSheetId="4" hidden="1">1</definedName>
    <definedName name="solver_adj_ob1" localSheetId="4" hidden="1">1</definedName>
    <definedName name="solver_adj1" localSheetId="4" hidden="1">Model!$B$8:$D$8</definedName>
    <definedName name="solver_cha" localSheetId="4" hidden="1">0</definedName>
    <definedName name="solver_chc1" localSheetId="4" hidden="1">0</definedName>
    <definedName name="solver_chc2" localSheetId="4" hidden="1">0</definedName>
    <definedName name="solver_chn" localSheetId="4" hidden="1">4</definedName>
    <definedName name="solver_chp1" localSheetId="4" hidden="1">0</definedName>
    <definedName name="solver_chp2" localSheetId="4" hidden="1">0</definedName>
    <definedName name="solver_cht" localSheetId="4" hidden="1">0</definedName>
    <definedName name="solver_cir1" localSheetId="4" hidden="1">1</definedName>
    <definedName name="solver_cir2" localSheetId="4" hidden="1">1</definedName>
    <definedName name="solver_con" localSheetId="4" hidden="1">" "</definedName>
    <definedName name="solver_con1" localSheetId="4" hidden="1">" "</definedName>
    <definedName name="solver_con2" localSheetId="4" hidden="1">" "</definedName>
    <definedName name="solver_dia" localSheetId="4" hidden="1">5</definedName>
    <definedName name="solver_drv" localSheetId="4" hidden="1">1</definedName>
    <definedName name="solver_eng" localSheetId="4" hidden="1">2</definedName>
    <definedName name="solver_glb" localSheetId="4" hidden="1">-1E+30</definedName>
    <definedName name="solver_gub" localSheetId="4" hidden="1">1E+30</definedName>
    <definedName name="solver_iao" localSheetId="4" hidden="1">0</definedName>
    <definedName name="solver_inc" localSheetId="4" hidden="1">0</definedName>
    <definedName name="solver_int" localSheetId="4" hidden="1">1</definedName>
    <definedName name="solver_irs" localSheetId="4" hidden="1">0</definedName>
    <definedName name="solver_ism" localSheetId="4" hidden="1">0</definedName>
    <definedName name="solver_itr" localSheetId="4" hidden="1">2147483647</definedName>
    <definedName name="solver_kiv" localSheetId="4" hidden="1">2E+30</definedName>
    <definedName name="solver_lhs_ob1" localSheetId="4" hidden="1">0</definedName>
    <definedName name="solver_lhs_ob2" localSheetId="4" hidden="1">0</definedName>
    <definedName name="solver_lhs1" localSheetId="4" hidden="1">Model!$E$17:$E$21</definedName>
    <definedName name="solver_lhs2" localSheetId="4" hidden="1">Model!$E$22:$E$24</definedName>
    <definedName name="solver_lin" localSheetId="4" hidden="1">1</definedName>
    <definedName name="solver_log" localSheetId="4" hidden="1">1</definedName>
    <definedName name="solver_mda" localSheetId="4" hidden="1">4</definedName>
    <definedName name="solver_mip" localSheetId="4" hidden="1">2147483647</definedName>
    <definedName name="solver_mod" localSheetId="4" hidden="1">3</definedName>
    <definedName name="solver_neg" localSheetId="4" hidden="1">1</definedName>
    <definedName name="solver_nod" localSheetId="4" hidden="1">2147483647</definedName>
    <definedName name="solver_nopt" localSheetId="4" hidden="1">1</definedName>
    <definedName name="solver_ntr" localSheetId="4" hidden="1">2</definedName>
    <definedName name="solver_ntri" hidden="1">1000</definedName>
    <definedName name="solver_num" localSheetId="4" hidden="1">2</definedName>
    <definedName name="solver_obc" localSheetId="4" hidden="1">0</definedName>
    <definedName name="solver_obp" localSheetId="4" hidden="1">0</definedName>
    <definedName name="solver_opt" localSheetId="4" hidden="1">Model!$E$14</definedName>
    <definedName name="solver_opt_ob" localSheetId="4" hidden="1">1</definedName>
    <definedName name="solver_psi" localSheetId="4" hidden="1">0</definedName>
    <definedName name="solver_rdp" localSheetId="4" hidden="1">0</definedName>
    <definedName name="solver_reco1" localSheetId="4" hidden="1">0</definedName>
    <definedName name="solver_reco2" localSheetId="4" hidden="1">0</definedName>
    <definedName name="solver_rel1" localSheetId="4" hidden="1">1</definedName>
    <definedName name="solver_rel2" localSheetId="4" hidden="1">3</definedName>
    <definedName name="solver_rep" localSheetId="4" hidden="1">0</definedName>
    <definedName name="solver_rhs1" localSheetId="4" hidden="1">Model!$G$17:$G$21</definedName>
    <definedName name="solver_rhs2" localSheetId="4" hidden="1">Model!$G$22:$G$24</definedName>
    <definedName name="solver_rlx" localSheetId="4" hidden="1">0</definedName>
    <definedName name="solver_rsmp" hidden="1">2</definedName>
    <definedName name="solver_rtr" localSheetId="4" hidden="1">0</definedName>
    <definedName name="solver_rxc1" localSheetId="4" hidden="1">1</definedName>
    <definedName name="solver_rxc2" localSheetId="4" hidden="1">1</definedName>
    <definedName name="solver_rxv" localSheetId="4" hidden="1">1</definedName>
    <definedName name="solver_rxv1" localSheetId="4" hidden="1">1</definedName>
    <definedName name="solver_scl" localSheetId="4" hidden="1">0</definedName>
    <definedName name="solver_seed" hidden="1">0</definedName>
    <definedName name="solver_sel" localSheetId="4" hidden="1">1</definedName>
    <definedName name="solver_sho" localSheetId="4" hidden="1">0</definedName>
    <definedName name="solver_slv" localSheetId="4" hidden="1">0</definedName>
    <definedName name="solver_slvu" localSheetId="4" hidden="1">0</definedName>
    <definedName name="solver_spid" localSheetId="4" hidden="1">" "</definedName>
    <definedName name="solver_srvr" localSheetId="4" hidden="1">" "</definedName>
    <definedName name="solver_tim" localSheetId="4" hidden="1">2147483647</definedName>
    <definedName name="solver_tol" localSheetId="4" hidden="1">0</definedName>
    <definedName name="solver_typ" localSheetId="4" hidden="1">1</definedName>
    <definedName name="solver_ubigm" localSheetId="4" hidden="1">1000000</definedName>
    <definedName name="solver_umod" localSheetId="4" hidden="1">1</definedName>
    <definedName name="solver_urs" localSheetId="4" hidden="1">0</definedName>
    <definedName name="solver_userid" localSheetId="4" hidden="1">555790</definedName>
    <definedName name="solver_val" localSheetId="4" hidden="1">0</definedName>
    <definedName name="solver_var" localSheetId="4" hidden="1">" "</definedName>
    <definedName name="solver_var1" localSheetId="4" hidden="1">" "</definedName>
    <definedName name="solver_ver" localSheetId="4" hidden="1">17</definedName>
    <definedName name="solver_vir" localSheetId="4" hidden="1">1</definedName>
    <definedName name="solver_vir1" localSheetId="4" hidden="1">1</definedName>
    <definedName name="solver_vol" localSheetId="4" hidden="1">0</definedName>
    <definedName name="solver_vst" localSheetId="4" hidden="1">0</definedName>
    <definedName name="solver_vst1" localSheetId="4"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2" l="1"/>
  <c r="E21" i="2"/>
  <c r="E23" i="2"/>
  <c r="E22" i="2"/>
  <c r="I17" i="2"/>
  <c r="I21" i="2"/>
  <c r="I22" i="2"/>
  <c r="H17" i="2" l="1"/>
  <c r="B12" i="2" s="1"/>
  <c r="B14" i="2" s="1"/>
  <c r="G21" i="2"/>
  <c r="E17" i="2"/>
  <c r="E18" i="2"/>
  <c r="E19" i="2"/>
  <c r="E20" i="2"/>
  <c r="C12" i="2" l="1"/>
  <c r="C14" i="2" s="1"/>
  <c r="D12" i="2"/>
  <c r="D14" i="2" s="1"/>
  <c r="E14" i="2" l="1"/>
</calcChain>
</file>

<file path=xl/sharedStrings.xml><?xml version="1.0" encoding="utf-8"?>
<sst xmlns="http://schemas.openxmlformats.org/spreadsheetml/2006/main" count="117" uniqueCount="92">
  <si>
    <t>Hill-O-Beans Coffee Company blends four component beans into three final blends of coffee: one is sold to luxury hotels, another to restaurants, and the third to supermarkets for store label brands. The company has four reliable bean supplies: Robusta, Javan Arabica, Liberica, and Brazilian Arabica. The following table summarizes the very precise recipes for the final coffee blends, the cost and availability information for the four components, and the wholesale price per pound of the final blends. The percentages indicate the fraction of each component to be used in each blend.</t>
  </si>
  <si>
    <t>Details:</t>
  </si>
  <si>
    <t>The processor's plant can handle no more than 100,000 pounds per week, but there is virtually unlimited demand for the final blends. However, the marketing department requires minimum production levels of 10,000, 25,000, and 30,000 pounds, respectively, for the hotel, restaurant, and market blends.</t>
  </si>
  <si>
    <t>In order to maximize weekly profit, how many pounds of each component should be purchased?</t>
  </si>
  <si>
    <t>#1</t>
  </si>
  <si>
    <t>#2</t>
  </si>
  <si>
    <t>#3</t>
  </si>
  <si>
    <t>#4</t>
  </si>
  <si>
    <t>#5</t>
  </si>
  <si>
    <t>What is the economic value of an additonal pounds worth of plant capacity?</t>
  </si>
  <si>
    <t xml:space="preserve">Construct a graph to show how the optimal profit varies with the minimum weekly production level of the hotel blend. </t>
  </si>
  <si>
    <t xml:space="preserve">Construct a graph to show how the optimal profit varies with the unit cost of Robusta beans. </t>
  </si>
  <si>
    <t xml:space="preserve">Coffee Blending &amp; Sales Model </t>
  </si>
  <si>
    <t xml:space="preserve">Decision Variables </t>
  </si>
  <si>
    <t xml:space="preserve">Constraints </t>
  </si>
  <si>
    <t xml:space="preserve">Restaurant </t>
  </si>
  <si>
    <t xml:space="preserve">Market </t>
  </si>
  <si>
    <t>Hotel</t>
  </si>
  <si>
    <t xml:space="preserve">Objective </t>
  </si>
  <si>
    <t>Cost per blend</t>
  </si>
  <si>
    <t>Price per blend</t>
  </si>
  <si>
    <t>Profit</t>
  </si>
  <si>
    <t>Market</t>
  </si>
  <si>
    <t>Total</t>
  </si>
  <si>
    <t>Robusta</t>
  </si>
  <si>
    <t>Javan Arabica</t>
  </si>
  <si>
    <t>Liberica</t>
  </si>
  <si>
    <t>Brazilian Arabica</t>
  </si>
  <si>
    <t>LHS</t>
  </si>
  <si>
    <t>&lt;=</t>
  </si>
  <si>
    <t>Max Weekly Availability (lbs.)</t>
  </si>
  <si>
    <t>Cost per pound</t>
  </si>
  <si>
    <t>&gt;=</t>
  </si>
  <si>
    <t>How much (per pound) should Hill-O-Beans be willing to pay for additional pounds of Liberica in order to raise total profit?</t>
  </si>
  <si>
    <t>Total Capacity</t>
  </si>
  <si>
    <t xml:space="preserve">In order to maximize weekly profit for Hill-O-Beans Coffee Company they should purchase 16,375 pounds of the Robusta bean supply, 19,375 pounds of the Javan Arabica bean supply, 20,000 pounds of the Liberica bean supply, and 16,750 pounds of the Brazilian Arabica bean supply. </t>
  </si>
  <si>
    <t>Pounds</t>
  </si>
  <si>
    <t>$I$21</t>
  </si>
  <si>
    <t>$E$14</t>
  </si>
  <si>
    <t>$B$8</t>
  </si>
  <si>
    <t>$C$8</t>
  </si>
  <si>
    <t>$D$8</t>
  </si>
  <si>
    <t xml:space="preserve">There is no economic value in increasing the processor's plant capacity as the maximal solution does not even use up to the original capacity of 100,000 pounds. Increasing the processor's plant capacity would end up costing the company more money on buying the resources needed to expand the capacity. </t>
  </si>
  <si>
    <t>Microsoft Excel 16.0 Sensitivity Report</t>
  </si>
  <si>
    <t>Worksheet: [Assignment 1 OR 531.xlsx]Model</t>
  </si>
  <si>
    <t>Report Created: 6/9/2022 4:54:14 PM</t>
  </si>
  <si>
    <t>Engine: Standard LP/Quadratic</t>
  </si>
  <si>
    <t>Objective Cell (Max)</t>
  </si>
  <si>
    <t>Cell</t>
  </si>
  <si>
    <t>Name</t>
  </si>
  <si>
    <t>Final Value</t>
  </si>
  <si>
    <t>Profit Total</t>
  </si>
  <si>
    <t>Decision Variable Cells</t>
  </si>
  <si>
    <t>Final</t>
  </si>
  <si>
    <t>Reduced</t>
  </si>
  <si>
    <t>Objective</t>
  </si>
  <si>
    <t>Allowable</t>
  </si>
  <si>
    <t>Value</t>
  </si>
  <si>
    <t>Cost</t>
  </si>
  <si>
    <t>Coefficient</t>
  </si>
  <si>
    <t>Increase</t>
  </si>
  <si>
    <t>Decrease</t>
  </si>
  <si>
    <t>Pounds Hotel</t>
  </si>
  <si>
    <t xml:space="preserve">Pounds Restaurant </t>
  </si>
  <si>
    <t xml:space="preserve">Pounds Market </t>
  </si>
  <si>
    <t>Constraints</t>
  </si>
  <si>
    <t>Shadow</t>
  </si>
  <si>
    <t>Constraint</t>
  </si>
  <si>
    <t>Price</t>
  </si>
  <si>
    <t>R.H. Side</t>
  </si>
  <si>
    <t>$E$17</t>
  </si>
  <si>
    <t>Robusta LHS</t>
  </si>
  <si>
    <t>$E$18</t>
  </si>
  <si>
    <t>Javan Arabica LHS</t>
  </si>
  <si>
    <t>$E$19</t>
  </si>
  <si>
    <t>Liberica LHS</t>
  </si>
  <si>
    <t>$E$20</t>
  </si>
  <si>
    <t>Brazilian Arabica LHS</t>
  </si>
  <si>
    <t>$E$21</t>
  </si>
  <si>
    <t>Total Capacity LHS</t>
  </si>
  <si>
    <t>$E$22</t>
  </si>
  <si>
    <t>Hotel LHS</t>
  </si>
  <si>
    <t>$E$23</t>
  </si>
  <si>
    <t>Restaurant  LHS</t>
  </si>
  <si>
    <t>$E$24</t>
  </si>
  <si>
    <t>Market LHS</t>
  </si>
  <si>
    <t xml:space="preserve">The sensitivity report gives us a shadow price of 4.25 for Liberica meaning Hill-O-Beans should be willing to pay an additional $4.25 per pound of Liberica in order to raise total profit. </t>
  </si>
  <si>
    <t>Hotel Blend (lbs.)</t>
  </si>
  <si>
    <t>Question:</t>
  </si>
  <si>
    <t>Problem:</t>
  </si>
  <si>
    <t>Answer:</t>
  </si>
  <si>
    <t>Robusta Beans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</si>
</sst>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6" formatCode="0.0"/>
  </numFmts>
  <fonts count="17"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2"/>
      <color rgb="FF111111"/>
      <name val="Calibri"/>
      <family val="2"/>
      <scheme val="minor"/>
    </font>
    <font>
      <sz val="12"/>
      <color theme="1"/>
      <name val="Calibri"/>
      <family val="2"/>
      <scheme val="minor"/>
    </font>
    <font>
      <b/>
      <sz val="14"/>
      <color theme="1"/>
      <name val="Calibri"/>
      <family val="2"/>
      <scheme val="minor"/>
    </font>
    <font>
      <i/>
      <sz val="11"/>
      <color theme="1"/>
      <name val="Calibri"/>
      <family val="2"/>
      <scheme val="minor"/>
    </font>
    <font>
      <i/>
      <sz val="14"/>
      <color theme="1"/>
      <name val="Calibri"/>
      <family val="2"/>
      <scheme val="minor"/>
    </font>
    <font>
      <b/>
      <sz val="11"/>
      <color rgb="FF006100"/>
      <name val="Calibri"/>
      <family val="2"/>
      <scheme val="minor"/>
    </font>
    <font>
      <b/>
      <sz val="12"/>
      <color theme="3"/>
      <name val="Calibri"/>
      <family val="2"/>
      <scheme val="minor"/>
    </font>
    <font>
      <sz val="11"/>
      <color rgb="FF006100"/>
      <name val="Calibri"/>
      <family val="2"/>
      <scheme val="minor"/>
    </font>
    <font>
      <b/>
      <sz val="11"/>
      <color indexed="18"/>
      <name val="Calibri"/>
      <family val="2"/>
      <scheme val="minor"/>
    </font>
    <font>
      <b/>
      <sz val="11"/>
      <name val="Calibri"/>
      <family val="2"/>
      <scheme val="minor"/>
    </font>
    <font>
      <sz val="18"/>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FFC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13" fillId="2" borderId="0" applyNumberFormat="0" applyBorder="0" applyAlignment="0" applyProtection="0"/>
    <xf numFmtId="0" fontId="1" fillId="3" borderId="3" applyNumberFormat="0" applyFont="0" applyAlignment="0" applyProtection="0"/>
  </cellStyleXfs>
  <cellXfs count="42">
    <xf numFmtId="0" fontId="0" fillId="0" borderId="0" xfId="0"/>
    <xf numFmtId="0" fontId="5" fillId="0" borderId="0" xfId="0" applyFont="1"/>
    <xf numFmtId="0" fontId="6" fillId="0" borderId="0" xfId="0" applyFont="1" applyAlignment="1">
      <alignment wrapText="1"/>
    </xf>
    <xf numFmtId="0" fontId="8" fillId="0" borderId="0" xfId="0" applyFont="1"/>
    <xf numFmtId="0" fontId="9" fillId="0" borderId="0" xfId="0" applyFont="1"/>
    <xf numFmtId="0" fontId="10" fillId="0" borderId="0" xfId="0" applyFont="1" applyAlignment="1">
      <alignment horizontal="right"/>
    </xf>
    <xf numFmtId="44" fontId="11" fillId="2" borderId="0" xfId="2" applyFont="1" applyFill="1"/>
    <xf numFmtId="164" fontId="0" fillId="0" borderId="0" xfId="1" applyNumberFormat="1" applyFont="1"/>
    <xf numFmtId="0" fontId="2" fillId="0" borderId="1" xfId="3"/>
    <xf numFmtId="0" fontId="3" fillId="0" borderId="2" xfId="4"/>
    <xf numFmtId="0" fontId="4" fillId="0" borderId="0" xfId="5" applyAlignment="1">
      <alignment horizontal="right"/>
    </xf>
    <xf numFmtId="0" fontId="12" fillId="0" borderId="0" xfId="5" applyFont="1"/>
    <xf numFmtId="0" fontId="12" fillId="0" borderId="0" xfId="5" applyFont="1" applyAlignment="1">
      <alignment horizontal="right"/>
    </xf>
    <xf numFmtId="0" fontId="0" fillId="0" borderId="0" xfId="2" applyNumberFormat="1" applyFont="1"/>
    <xf numFmtId="0" fontId="0" fillId="0" borderId="0" xfId="0" applyAlignment="1">
      <alignment wrapText="1"/>
    </xf>
    <xf numFmtId="0" fontId="0" fillId="0" borderId="7" xfId="0" applyNumberFormat="1" applyFill="1" applyBorder="1" applyAlignment="1"/>
    <xf numFmtId="44" fontId="0" fillId="0" borderId="7" xfId="0" applyNumberFormat="1" applyFill="1" applyBorder="1" applyAlignment="1"/>
    <xf numFmtId="164" fontId="0" fillId="0" borderId="7" xfId="0" applyNumberFormat="1" applyFill="1" applyBorder="1" applyAlignment="1"/>
    <xf numFmtId="0" fontId="0" fillId="0" borderId="8" xfId="0" applyNumberFormat="1" applyFill="1" applyBorder="1" applyAlignment="1"/>
    <xf numFmtId="44" fontId="0" fillId="0" borderId="8" xfId="0" applyNumberFormat="1" applyFill="1" applyBorder="1" applyAlignment="1"/>
    <xf numFmtId="164" fontId="0" fillId="0" borderId="8" xfId="0" applyNumberFormat="1" applyFill="1" applyBorder="1" applyAlignment="1"/>
    <xf numFmtId="0" fontId="14" fillId="0" borderId="6" xfId="0" applyFont="1" applyFill="1" applyBorder="1" applyAlignment="1">
      <alignment horizontal="center"/>
    </xf>
    <xf numFmtId="0" fontId="15" fillId="0" borderId="6" xfId="0" applyFont="1" applyFill="1" applyBorder="1" applyAlignment="1">
      <alignment horizontal="left"/>
    </xf>
    <xf numFmtId="0" fontId="0" fillId="0" borderId="8" xfId="0" applyFill="1" applyBorder="1" applyAlignment="1"/>
    <xf numFmtId="0" fontId="0" fillId="0" borderId="7" xfId="0" applyFill="1" applyBorder="1" applyAlignment="1"/>
    <xf numFmtId="0" fontId="14" fillId="0" borderId="4" xfId="0" applyFont="1" applyFill="1" applyBorder="1" applyAlignment="1">
      <alignment horizontal="center"/>
    </xf>
    <xf numFmtId="0" fontId="14" fillId="0" borderId="5" xfId="0" applyFont="1" applyFill="1" applyBorder="1" applyAlignment="1">
      <alignment horizontal="center"/>
    </xf>
    <xf numFmtId="44" fontId="14" fillId="0" borderId="4" xfId="0" applyNumberFormat="1" applyFont="1" applyFill="1" applyBorder="1" applyAlignment="1">
      <alignment horizontal="center"/>
    </xf>
    <xf numFmtId="43" fontId="13" fillId="2" borderId="7" xfId="6" applyNumberFormat="1" applyBorder="1" applyAlignment="1"/>
    <xf numFmtId="44" fontId="13" fillId="2" borderId="7" xfId="6" applyNumberFormat="1" applyBorder="1" applyAlignment="1"/>
    <xf numFmtId="44" fontId="13" fillId="2" borderId="8" xfId="6" applyNumberFormat="1" applyBorder="1" applyAlignment="1"/>
    <xf numFmtId="0" fontId="15" fillId="0" borderId="6" xfId="0" quotePrefix="1" applyFont="1" applyFill="1" applyBorder="1" applyAlignment="1">
      <alignment horizontal="left"/>
    </xf>
    <xf numFmtId="166" fontId="0" fillId="0" borderId="7" xfId="0" applyNumberFormat="1" applyFill="1" applyBorder="1" applyAlignment="1"/>
    <xf numFmtId="166" fontId="0" fillId="0" borderId="8" xfId="0" applyNumberFormat="1" applyFill="1" applyBorder="1" applyAlignment="1"/>
    <xf numFmtId="0" fontId="0" fillId="3" borderId="3" xfId="7" applyFont="1"/>
    <xf numFmtId="0" fontId="7" fillId="0" borderId="0" xfId="0" applyFont="1" applyAlignment="1">
      <alignment wrapText="1"/>
    </xf>
    <xf numFmtId="0" fontId="7" fillId="3" borderId="3" xfId="7" applyFont="1" applyAlignment="1">
      <alignment wrapText="1"/>
    </xf>
    <xf numFmtId="0" fontId="0" fillId="3" borderId="3" xfId="7" applyFont="1" applyAlignment="1">
      <alignment wrapText="1"/>
    </xf>
    <xf numFmtId="0" fontId="7" fillId="0" borderId="0" xfId="0" applyFont="1"/>
    <xf numFmtId="0" fontId="16" fillId="3" borderId="3" xfId="7" applyFont="1"/>
    <xf numFmtId="0" fontId="7" fillId="0" borderId="0" xfId="0" applyFont="1" applyAlignment="1">
      <alignment vertical="top" wrapText="1"/>
    </xf>
    <xf numFmtId="0" fontId="13" fillId="3" borderId="3" xfId="7" applyFont="1"/>
  </cellXfs>
  <cellStyles count="8">
    <cellStyle name="Comma" xfId="1" builtinId="3"/>
    <cellStyle name="Currency" xfId="2" builtinId="4"/>
    <cellStyle name="Good" xfId="6" builtinId="26"/>
    <cellStyle name="Heading 1" xfId="3" builtinId="16"/>
    <cellStyle name="Heading 2" xfId="4" builtinId="17"/>
    <cellStyle name="Heading 4" xfId="5" builtinId="19"/>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vs. Hotel Blend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Report 1'!$B$1</c:f>
              <c:strCache>
                <c:ptCount val="1"/>
                <c:pt idx="0">
                  <c:v>Profit</c:v>
                </c:pt>
              </c:strCache>
            </c:strRef>
          </c:tx>
          <c:spPr>
            <a:ln w="28575" cap="rnd">
              <a:solidFill>
                <a:schemeClr val="accent1"/>
              </a:solidFill>
              <a:round/>
            </a:ln>
            <a:effectLst/>
          </c:spPr>
          <c:marker>
            <c:symbol val="none"/>
          </c:marker>
          <c:cat>
            <c:numRef>
              <c:f>'Analysis Report 1'!$A$2:$A$12</c:f>
              <c:numCache>
                <c:formatCode>General</c:formatCode>
                <c:ptCount val="11"/>
                <c:pt idx="0">
                  <c:v>10000</c:v>
                </c:pt>
                <c:pt idx="1">
                  <c:v>10500</c:v>
                </c:pt>
                <c:pt idx="2">
                  <c:v>11000</c:v>
                </c:pt>
                <c:pt idx="3">
                  <c:v>11500</c:v>
                </c:pt>
                <c:pt idx="4">
                  <c:v>12000</c:v>
                </c:pt>
                <c:pt idx="5">
                  <c:v>12500</c:v>
                </c:pt>
                <c:pt idx="6">
                  <c:v>13000</c:v>
                </c:pt>
                <c:pt idx="7">
                  <c:v>13500</c:v>
                </c:pt>
                <c:pt idx="8">
                  <c:v>14000</c:v>
                </c:pt>
                <c:pt idx="9">
                  <c:v>14500</c:v>
                </c:pt>
                <c:pt idx="10">
                  <c:v>15000</c:v>
                </c:pt>
              </c:numCache>
            </c:numRef>
          </c:cat>
          <c:val>
            <c:numRef>
              <c:f>'Analysis Report 1'!$B$2:$B$12</c:f>
              <c:numCache>
                <c:formatCode>_("$"* #,##0.00_);_("$"* \(#,##0.00\);_("$"* "-"??_);_(@_)</c:formatCode>
                <c:ptCount val="11"/>
                <c:pt idx="0">
                  <c:v>55200</c:v>
                </c:pt>
                <c:pt idx="1">
                  <c:v>55200</c:v>
                </c:pt>
                <c:pt idx="2">
                  <c:v>55200</c:v>
                </c:pt>
                <c:pt idx="3">
                  <c:v>55200</c:v>
                </c:pt>
                <c:pt idx="4">
                  <c:v>55200</c:v>
                </c:pt>
                <c:pt idx="5">
                  <c:v>55200</c:v>
                </c:pt>
                <c:pt idx="6">
                  <c:v>55200</c:v>
                </c:pt>
                <c:pt idx="7">
                  <c:v>55200</c:v>
                </c:pt>
                <c:pt idx="8">
                  <c:v>55200</c:v>
                </c:pt>
                <c:pt idx="9">
                  <c:v>55200</c:v>
                </c:pt>
                <c:pt idx="10">
                  <c:v>55200</c:v>
                </c:pt>
              </c:numCache>
            </c:numRef>
          </c:val>
          <c:smooth val="0"/>
          <c:extLst>
            <c:ext xmlns:c16="http://schemas.microsoft.com/office/drawing/2014/chart" uri="{C3380CC4-5D6E-409C-BE32-E72D297353CC}">
              <c16:uniqueId val="{00000000-0668-44BE-83EB-D773286D21AD}"/>
            </c:ext>
          </c:extLst>
        </c:ser>
        <c:dLbls>
          <c:dLblPos val="t"/>
          <c:showLegendKey val="0"/>
          <c:showVal val="0"/>
          <c:showCatName val="0"/>
          <c:showSerName val="0"/>
          <c:showPercent val="0"/>
          <c:showBubbleSize val="0"/>
        </c:dLbls>
        <c:smooth val="0"/>
        <c:axId val="1940804640"/>
        <c:axId val="1940806720"/>
      </c:lineChart>
      <c:catAx>
        <c:axId val="194080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Hotel</a:t>
                </a:r>
                <a:r>
                  <a:rPr lang="en-US" baseline="0"/>
                  <a:t> Blend (lbs.)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806720"/>
        <c:crosses val="autoZero"/>
        <c:auto val="1"/>
        <c:lblAlgn val="ctr"/>
        <c:lblOffset val="100"/>
        <c:noMultiLvlLbl val="0"/>
      </c:catAx>
      <c:valAx>
        <c:axId val="194080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Optimal</a:t>
                </a:r>
                <a:r>
                  <a:rPr lang="en-US" baseline="0"/>
                  <a:t>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8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Robusta Beans Unit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533136482939634"/>
          <c:y val="0.17211136890951279"/>
          <c:w val="0.58755708661417327"/>
          <c:h val="0.62184080238230077"/>
        </c:manualLayout>
      </c:layout>
      <c:lineChart>
        <c:grouping val="standard"/>
        <c:varyColors val="0"/>
        <c:ser>
          <c:idx val="0"/>
          <c:order val="0"/>
          <c:tx>
            <c:strRef>
              <c:f>'Sensitivity Analysis Report 1'!$B$1</c:f>
              <c:strCache>
                <c:ptCount val="1"/>
                <c:pt idx="0">
                  <c:v>Profit</c:v>
                </c:pt>
              </c:strCache>
            </c:strRef>
          </c:tx>
          <c:spPr>
            <a:ln w="28575" cap="rnd">
              <a:solidFill>
                <a:schemeClr val="accent1"/>
              </a:solidFill>
              <a:round/>
            </a:ln>
            <a:effectLst/>
          </c:spPr>
          <c:marker>
            <c:symbol val="none"/>
          </c:marker>
          <c:cat>
            <c:numRef>
              <c:f>'Sensitivity Analysis Report 1'!$A$2:$A$12</c:f>
              <c:numCache>
                <c:formatCode>0.0</c:formatCode>
                <c:ptCount val="11"/>
                <c:pt idx="0">
                  <c:v>0.6</c:v>
                </c:pt>
                <c:pt idx="1">
                  <c:v>0.74</c:v>
                </c:pt>
                <c:pt idx="2">
                  <c:v>0.88</c:v>
                </c:pt>
                <c:pt idx="3">
                  <c:v>1.02</c:v>
                </c:pt>
                <c:pt idx="4">
                  <c:v>1.1599999999999999</c:v>
                </c:pt>
                <c:pt idx="5">
                  <c:v>1.2999999999999998</c:v>
                </c:pt>
                <c:pt idx="6">
                  <c:v>1.4399999999999997</c:v>
                </c:pt>
                <c:pt idx="7">
                  <c:v>1.5799999999999996</c:v>
                </c:pt>
                <c:pt idx="8">
                  <c:v>1.7199999999999995</c:v>
                </c:pt>
                <c:pt idx="9">
                  <c:v>1.8599999999999994</c:v>
                </c:pt>
                <c:pt idx="10">
                  <c:v>1.9999999999999993</c:v>
                </c:pt>
              </c:numCache>
            </c:numRef>
          </c:cat>
          <c:val>
            <c:numRef>
              <c:f>'Sensitivity Analysis Report 1'!$B$2:$B$12</c:f>
              <c:numCache>
                <c:formatCode>_("$"* #,##0.00_);_("$"* \(#,##0.00\);_("$"* "-"??_);_(@_)</c:formatCode>
                <c:ptCount val="11"/>
                <c:pt idx="0">
                  <c:v>55200.000000154614</c:v>
                </c:pt>
                <c:pt idx="1">
                  <c:v>52907.500000145694</c:v>
                </c:pt>
                <c:pt idx="2">
                  <c:v>50615.000000136788</c:v>
                </c:pt>
                <c:pt idx="3">
                  <c:v>48322.500000127875</c:v>
                </c:pt>
                <c:pt idx="4">
                  <c:v>46030.000000118962</c:v>
                </c:pt>
                <c:pt idx="5">
                  <c:v>43737.500000110049</c:v>
                </c:pt>
                <c:pt idx="6">
                  <c:v>41445.000000101136</c:v>
                </c:pt>
                <c:pt idx="7">
                  <c:v>39152.500000092215</c:v>
                </c:pt>
                <c:pt idx="8">
                  <c:v>36860.00000008331</c:v>
                </c:pt>
                <c:pt idx="9">
                  <c:v>34567.500000074397</c:v>
                </c:pt>
                <c:pt idx="10">
                  <c:v>32275.000000065487</c:v>
                </c:pt>
              </c:numCache>
            </c:numRef>
          </c:val>
          <c:smooth val="0"/>
          <c:extLst>
            <c:ext xmlns:c16="http://schemas.microsoft.com/office/drawing/2014/chart" uri="{C3380CC4-5D6E-409C-BE32-E72D297353CC}">
              <c16:uniqueId val="{00000000-BAC2-4AD8-A490-707CA5E5A6DA}"/>
            </c:ext>
          </c:extLst>
        </c:ser>
        <c:dLbls>
          <c:showLegendKey val="0"/>
          <c:showVal val="0"/>
          <c:showCatName val="0"/>
          <c:showSerName val="0"/>
          <c:showPercent val="0"/>
          <c:showBubbleSize val="0"/>
        </c:dLbls>
        <c:smooth val="0"/>
        <c:axId val="1272769344"/>
        <c:axId val="1272770592"/>
      </c:lineChart>
      <c:catAx>
        <c:axId val="127276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r>
                  <a:rPr lang="en-US" baseline="0"/>
                  <a:t> Cost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70592"/>
        <c:crosses val="autoZero"/>
        <c:auto val="1"/>
        <c:lblAlgn val="ctr"/>
        <c:lblOffset val="100"/>
        <c:noMultiLvlLbl val="0"/>
      </c:catAx>
      <c:valAx>
        <c:axId val="127277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Optimal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6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566737</xdr:colOff>
      <xdr:row>21</xdr:row>
      <xdr:rowOff>61912</xdr:rowOff>
    </xdr:from>
    <xdr:to>
      <xdr:col>19</xdr:col>
      <xdr:colOff>261937</xdr:colOff>
      <xdr:row>36</xdr:row>
      <xdr:rowOff>90487</xdr:rowOff>
    </xdr:to>
    <xdr:graphicFrame macro="">
      <xdr:nvGraphicFramePr>
        <xdr:cNvPr id="3" name="Chart 2">
          <a:extLst>
            <a:ext uri="{FF2B5EF4-FFF2-40B4-BE49-F238E27FC236}">
              <a16:creationId xmlns:a16="http://schemas.microsoft.com/office/drawing/2014/main" id="{C54BF087-10A1-4474-5AE5-801C73E7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571500</xdr:colOff>
      <xdr:row>15</xdr:row>
      <xdr:rowOff>38100</xdr:rowOff>
    </xdr:from>
    <xdr:to>
      <xdr:col>10</xdr:col>
      <xdr:colOff>351556</xdr:colOff>
      <xdr:row>50</xdr:row>
      <xdr:rowOff>170642</xdr:rowOff>
    </xdr:to>
    <xdr:pic>
      <xdr:nvPicPr>
        <xdr:cNvPr id="4" name="Picture 3">
          <a:extLst>
            <a:ext uri="{FF2B5EF4-FFF2-40B4-BE49-F238E27FC236}">
              <a16:creationId xmlns:a16="http://schemas.microsoft.com/office/drawing/2014/main" id="{2F14445A-5AC3-4D16-30AE-48694763DE48}"/>
            </a:ext>
          </a:extLst>
        </xdr:cNvPr>
        <xdr:cNvPicPr>
          <a:picLocks noChangeAspect="1"/>
        </xdr:cNvPicPr>
      </xdr:nvPicPr>
      <xdr:blipFill>
        <a:blip xmlns:r="http://schemas.openxmlformats.org/officeDocument/2006/relationships" r:embed="rId2"/>
        <a:stretch>
          <a:fillRect/>
        </a:stretch>
      </xdr:blipFill>
      <xdr:spPr>
        <a:xfrm>
          <a:off x="571500" y="2771775"/>
          <a:ext cx="6952381" cy="64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201612</xdr:colOff>
      <xdr:row>2</xdr:row>
      <xdr:rowOff>17462</xdr:rowOff>
    </xdr:from>
    <xdr:to>
      <xdr:col>11</xdr:col>
      <xdr:colOff>506412</xdr:colOff>
      <xdr:row>17</xdr:row>
      <xdr:rowOff>30162</xdr:rowOff>
    </xdr:to>
    <xdr:graphicFrame macro="">
      <xdr:nvGraphicFramePr>
        <xdr:cNvPr id="2" name="Chart 1">
          <a:extLst>
            <a:ext uri="{FF2B5EF4-FFF2-40B4-BE49-F238E27FC236}">
              <a16:creationId xmlns:a16="http://schemas.microsoft.com/office/drawing/2014/main" id="{7D16FED9-B509-C62A-763E-AF1338D0B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19</xdr:row>
      <xdr:rowOff>0</xdr:rowOff>
    </xdr:from>
    <xdr:to>
      <xdr:col>9</xdr:col>
      <xdr:colOff>246781</xdr:colOff>
      <xdr:row>54</xdr:row>
      <xdr:rowOff>135717</xdr:rowOff>
    </xdr:to>
    <xdr:pic>
      <xdr:nvPicPr>
        <xdr:cNvPr id="3" name="Picture 2">
          <a:extLst>
            <a:ext uri="{FF2B5EF4-FFF2-40B4-BE49-F238E27FC236}">
              <a16:creationId xmlns:a16="http://schemas.microsoft.com/office/drawing/2014/main" id="{1290E15A-D9B1-BD60-A64A-CB682013C9BA}"/>
            </a:ext>
          </a:extLst>
        </xdr:cNvPr>
        <xdr:cNvPicPr>
          <a:picLocks noChangeAspect="1"/>
        </xdr:cNvPicPr>
      </xdr:nvPicPr>
      <xdr:blipFill>
        <a:blip xmlns:r="http://schemas.openxmlformats.org/officeDocument/2006/relationships" r:embed="rId2"/>
        <a:stretch>
          <a:fillRect/>
        </a:stretch>
      </xdr:blipFill>
      <xdr:spPr>
        <a:xfrm>
          <a:off x="1609725" y="3457575"/>
          <a:ext cx="6952381" cy="64698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158750</xdr:colOff>
      <xdr:row>11</xdr:row>
      <xdr:rowOff>50799</xdr:rowOff>
    </xdr:from>
    <xdr:to>
      <xdr:col>2</xdr:col>
      <xdr:colOff>6438900</xdr:colOff>
      <xdr:row>30</xdr:row>
      <xdr:rowOff>149368</xdr:rowOff>
    </xdr:to>
    <xdr:pic>
      <xdr:nvPicPr>
        <xdr:cNvPr id="3" name="Picture 2">
          <a:extLst>
            <a:ext uri="{FF2B5EF4-FFF2-40B4-BE49-F238E27FC236}">
              <a16:creationId xmlns:a16="http://schemas.microsoft.com/office/drawing/2014/main" id="{CA8A61C6-B354-8D6B-96A7-A0097F22D3E0}"/>
            </a:ext>
          </a:extLst>
        </xdr:cNvPr>
        <xdr:cNvPicPr>
          <a:picLocks noChangeAspect="1"/>
        </xdr:cNvPicPr>
      </xdr:nvPicPr>
      <xdr:blipFill>
        <a:blip xmlns:r="http://schemas.openxmlformats.org/officeDocument/2006/relationships" r:embed="rId1"/>
        <a:stretch>
          <a:fillRect/>
        </a:stretch>
      </xdr:blipFill>
      <xdr:spPr>
        <a:xfrm>
          <a:off x="6645275" y="2584449"/>
          <a:ext cx="6280150" cy="3746644"/>
        </a:xfrm>
        <a:prstGeom prst="rect">
          <a:avLst/>
        </a:prstGeom>
      </xdr:spPr>
    </xdr:pic>
    <xdr:clientData/>
  </xdr:twoCellAnchor>
  <xdr:twoCellAnchor editAs="oneCell">
    <xdr:from>
      <xdr:col>2</xdr:col>
      <xdr:colOff>126999</xdr:colOff>
      <xdr:row>32</xdr:row>
      <xdr:rowOff>57150</xdr:rowOff>
    </xdr:from>
    <xdr:to>
      <xdr:col>2</xdr:col>
      <xdr:colOff>6470393</xdr:colOff>
      <xdr:row>53</xdr:row>
      <xdr:rowOff>28575</xdr:rowOff>
    </xdr:to>
    <xdr:pic>
      <xdr:nvPicPr>
        <xdr:cNvPr id="12" name="Picture 11">
          <a:extLst>
            <a:ext uri="{FF2B5EF4-FFF2-40B4-BE49-F238E27FC236}">
              <a16:creationId xmlns:a16="http://schemas.microsoft.com/office/drawing/2014/main" id="{D2AA7118-89AF-DE96-B423-461A89D900FC}"/>
            </a:ext>
          </a:extLst>
        </xdr:cNvPr>
        <xdr:cNvPicPr>
          <a:picLocks noChangeAspect="1"/>
        </xdr:cNvPicPr>
      </xdr:nvPicPr>
      <xdr:blipFill>
        <a:blip xmlns:r="http://schemas.openxmlformats.org/officeDocument/2006/relationships" r:embed="rId2"/>
        <a:stretch>
          <a:fillRect/>
        </a:stretch>
      </xdr:blipFill>
      <xdr:spPr>
        <a:xfrm>
          <a:off x="6613524" y="8572500"/>
          <a:ext cx="6343394" cy="3790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ACB4-DEA3-48BC-86DF-A855812D2C68}">
  <dimension ref="A1:E12"/>
  <sheetViews>
    <sheetView workbookViewId="0">
      <selection activeCell="J18" sqref="J18"/>
    </sheetView>
  </sheetViews>
  <sheetFormatPr defaultRowHeight="14.5" x14ac:dyDescent="0.35"/>
  <cols>
    <col min="1" max="1" width="6.81640625" bestFit="1" customWidth="1"/>
    <col min="2" max="2" width="11.08984375" bestFit="1" customWidth="1"/>
    <col min="3" max="5" width="7.6328125" bestFit="1" customWidth="1"/>
  </cols>
  <sheetData>
    <row r="1" spans="1:5" ht="15" thickBot="1" x14ac:dyDescent="0.4">
      <c r="A1" s="22" t="s">
        <v>37</v>
      </c>
      <c r="B1" s="22" t="s">
        <v>38</v>
      </c>
      <c r="C1" s="22" t="s">
        <v>39</v>
      </c>
      <c r="D1" s="22" t="s">
        <v>40</v>
      </c>
      <c r="E1" s="22" t="s">
        <v>41</v>
      </c>
    </row>
    <row r="2" spans="1:5" x14ac:dyDescent="0.35">
      <c r="A2" s="15">
        <v>100000</v>
      </c>
      <c r="B2" s="29">
        <v>55200.000000154614</v>
      </c>
      <c r="C2" s="17">
        <v>10000</v>
      </c>
      <c r="D2" s="17">
        <v>32500.000000181899</v>
      </c>
      <c r="E2" s="17">
        <v>30000</v>
      </c>
    </row>
    <row r="3" spans="1:5" x14ac:dyDescent="0.35">
      <c r="A3" s="15">
        <v>110000</v>
      </c>
      <c r="B3" s="29">
        <v>55200.000000154614</v>
      </c>
      <c r="C3" s="17">
        <v>10000</v>
      </c>
      <c r="D3" s="17">
        <v>32500.000000181899</v>
      </c>
      <c r="E3" s="17">
        <v>30000</v>
      </c>
    </row>
    <row r="4" spans="1:5" x14ac:dyDescent="0.35">
      <c r="A4" s="15">
        <v>120000</v>
      </c>
      <c r="B4" s="29">
        <v>55200.000000154614</v>
      </c>
      <c r="C4" s="17">
        <v>10000</v>
      </c>
      <c r="D4" s="17">
        <v>32500.000000181899</v>
      </c>
      <c r="E4" s="17">
        <v>30000</v>
      </c>
    </row>
    <row r="5" spans="1:5" x14ac:dyDescent="0.35">
      <c r="A5" s="15">
        <v>130000</v>
      </c>
      <c r="B5" s="29">
        <v>55200.000000154614</v>
      </c>
      <c r="C5" s="17">
        <v>10000</v>
      </c>
      <c r="D5" s="17">
        <v>32500.000000181899</v>
      </c>
      <c r="E5" s="17">
        <v>30000</v>
      </c>
    </row>
    <row r="6" spans="1:5" x14ac:dyDescent="0.35">
      <c r="A6" s="15">
        <v>140000</v>
      </c>
      <c r="B6" s="29">
        <v>55200.000000154614</v>
      </c>
      <c r="C6" s="17">
        <v>10000</v>
      </c>
      <c r="D6" s="17">
        <v>32500.000000181899</v>
      </c>
      <c r="E6" s="17">
        <v>30000</v>
      </c>
    </row>
    <row r="7" spans="1:5" x14ac:dyDescent="0.35">
      <c r="A7" s="15">
        <v>150000</v>
      </c>
      <c r="B7" s="29">
        <v>55200.000000154614</v>
      </c>
      <c r="C7" s="17">
        <v>10000</v>
      </c>
      <c r="D7" s="17">
        <v>32500.000000181899</v>
      </c>
      <c r="E7" s="17">
        <v>30000</v>
      </c>
    </row>
    <row r="8" spans="1:5" x14ac:dyDescent="0.35">
      <c r="A8" s="15">
        <v>160000</v>
      </c>
      <c r="B8" s="29">
        <v>55200.000000154614</v>
      </c>
      <c r="C8" s="17">
        <v>10000</v>
      </c>
      <c r="D8" s="17">
        <v>32500.000000181899</v>
      </c>
      <c r="E8" s="17">
        <v>30000</v>
      </c>
    </row>
    <row r="9" spans="1:5" x14ac:dyDescent="0.35">
      <c r="A9" s="15">
        <v>170000</v>
      </c>
      <c r="B9" s="29">
        <v>55200.000000154614</v>
      </c>
      <c r="C9" s="17">
        <v>10000</v>
      </c>
      <c r="D9" s="17">
        <v>32500.000000181899</v>
      </c>
      <c r="E9" s="17">
        <v>30000</v>
      </c>
    </row>
    <row r="10" spans="1:5" x14ac:dyDescent="0.35">
      <c r="A10" s="15">
        <v>180000</v>
      </c>
      <c r="B10" s="29">
        <v>55200.000000154614</v>
      </c>
      <c r="C10" s="17">
        <v>10000</v>
      </c>
      <c r="D10" s="17">
        <v>32500.000000181899</v>
      </c>
      <c r="E10" s="17">
        <v>30000</v>
      </c>
    </row>
    <row r="11" spans="1:5" x14ac:dyDescent="0.35">
      <c r="A11" s="15">
        <v>190000</v>
      </c>
      <c r="B11" s="29">
        <v>55200.000000154614</v>
      </c>
      <c r="C11" s="17">
        <v>10000</v>
      </c>
      <c r="D11" s="17">
        <v>32500.000000181899</v>
      </c>
      <c r="E11" s="17">
        <v>30000</v>
      </c>
    </row>
    <row r="12" spans="1:5" ht="15" thickBot="1" x14ac:dyDescent="0.4">
      <c r="A12" s="18">
        <v>200000</v>
      </c>
      <c r="B12" s="30">
        <v>55200.000000154614</v>
      </c>
      <c r="C12" s="20">
        <v>10000</v>
      </c>
      <c r="D12" s="20">
        <v>32500.000000181899</v>
      </c>
      <c r="E12" s="20">
        <v>30000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4CB1-FE71-4BE4-8E38-4A7D813E3565}">
  <dimension ref="A1:H27"/>
  <sheetViews>
    <sheetView showGridLines="0" workbookViewId="0">
      <selection activeCell="N14" sqref="N14"/>
    </sheetView>
  </sheetViews>
  <sheetFormatPr defaultRowHeight="14.5" x14ac:dyDescent="0.35"/>
  <cols>
    <col min="1" max="1" width="2.1796875" customWidth="1"/>
    <col min="2" max="2" width="5.81640625" bestFit="1" customWidth="1"/>
    <col min="3" max="3" width="18.54296875" bestFit="1" customWidth="1"/>
    <col min="4" max="4" width="10.36328125" bestFit="1" customWidth="1"/>
    <col min="5" max="5" width="9.6328125" bestFit="1" customWidth="1"/>
    <col min="6" max="6" width="10.36328125" bestFit="1" customWidth="1"/>
    <col min="7" max="7" width="11.90625" customWidth="1"/>
    <col min="8" max="8" width="11.81640625" bestFit="1" customWidth="1"/>
  </cols>
  <sheetData>
    <row r="1" spans="1:8" x14ac:dyDescent="0.35">
      <c r="A1" s="1" t="s">
        <v>43</v>
      </c>
    </row>
    <row r="2" spans="1:8" x14ac:dyDescent="0.35">
      <c r="A2" s="1" t="s">
        <v>44</v>
      </c>
    </row>
    <row r="3" spans="1:8" x14ac:dyDescent="0.35">
      <c r="A3" s="1" t="s">
        <v>45</v>
      </c>
    </row>
    <row r="4" spans="1:8" x14ac:dyDescent="0.35">
      <c r="A4" s="1" t="s">
        <v>46</v>
      </c>
    </row>
    <row r="6" spans="1:8" ht="15" thickBot="1" x14ac:dyDescent="0.4">
      <c r="A6" t="s">
        <v>47</v>
      </c>
    </row>
    <row r="7" spans="1:8" ht="15" thickBot="1" x14ac:dyDescent="0.4">
      <c r="B7" s="21" t="s">
        <v>48</v>
      </c>
      <c r="C7" s="21" t="s">
        <v>49</v>
      </c>
      <c r="D7" s="21" t="s">
        <v>50</v>
      </c>
      <c r="E7" s="21"/>
    </row>
    <row r="8" spans="1:8" ht="15" thickBot="1" x14ac:dyDescent="0.4">
      <c r="B8" s="23" t="s">
        <v>38</v>
      </c>
      <c r="C8" s="23" t="s">
        <v>51</v>
      </c>
      <c r="D8" s="23">
        <v>55200.000000154614</v>
      </c>
      <c r="E8" s="23"/>
    </row>
    <row r="10" spans="1:8" ht="15" thickBot="1" x14ac:dyDescent="0.4">
      <c r="A10" t="s">
        <v>52</v>
      </c>
    </row>
    <row r="11" spans="1:8" x14ac:dyDescent="0.35">
      <c r="B11" s="25"/>
      <c r="C11" s="25"/>
      <c r="D11" s="27" t="s">
        <v>53</v>
      </c>
      <c r="E11" s="27" t="s">
        <v>54</v>
      </c>
      <c r="F11" s="25" t="s">
        <v>55</v>
      </c>
      <c r="G11" s="25" t="s">
        <v>56</v>
      </c>
      <c r="H11" s="25" t="s">
        <v>56</v>
      </c>
    </row>
    <row r="12" spans="1:8" ht="15" thickBot="1" x14ac:dyDescent="0.4">
      <c r="B12" s="26" t="s">
        <v>48</v>
      </c>
      <c r="C12" s="26" t="s">
        <v>49</v>
      </c>
      <c r="D12" s="26" t="s">
        <v>57</v>
      </c>
      <c r="E12" s="26" t="s">
        <v>58</v>
      </c>
      <c r="F12" s="26" t="s">
        <v>59</v>
      </c>
      <c r="G12" s="26" t="s">
        <v>60</v>
      </c>
      <c r="H12" s="26" t="s">
        <v>61</v>
      </c>
    </row>
    <row r="13" spans="1:8" x14ac:dyDescent="0.35">
      <c r="B13" s="24" t="s">
        <v>39</v>
      </c>
      <c r="C13" s="24" t="s">
        <v>62</v>
      </c>
      <c r="D13" s="17">
        <v>10000</v>
      </c>
      <c r="E13" s="17">
        <v>0</v>
      </c>
      <c r="F13" s="24">
        <v>0.55249999999999999</v>
      </c>
      <c r="G13" s="24">
        <v>8.5000100015461488E-2</v>
      </c>
      <c r="H13" s="24">
        <v>1E+30</v>
      </c>
    </row>
    <row r="14" spans="1:8" x14ac:dyDescent="0.35">
      <c r="B14" s="24" t="s">
        <v>40</v>
      </c>
      <c r="C14" s="24" t="s">
        <v>63</v>
      </c>
      <c r="D14" s="17">
        <v>32500.000000181899</v>
      </c>
      <c r="E14" s="17">
        <v>0</v>
      </c>
      <c r="F14" s="24">
        <v>0.85000000000000009</v>
      </c>
      <c r="G14" s="24">
        <v>1E+30</v>
      </c>
      <c r="H14" s="24">
        <v>0.11333346668453328</v>
      </c>
    </row>
    <row r="15" spans="1:8" ht="15" thickBot="1" x14ac:dyDescent="0.4">
      <c r="B15" s="23" t="s">
        <v>41</v>
      </c>
      <c r="C15" s="23" t="s">
        <v>64</v>
      </c>
      <c r="D15" s="20">
        <v>30000</v>
      </c>
      <c r="E15" s="20">
        <v>0</v>
      </c>
      <c r="F15" s="23">
        <v>0.7350000000000001</v>
      </c>
      <c r="G15" s="23">
        <v>0.96500010003092285</v>
      </c>
      <c r="H15" s="23">
        <v>1E+30</v>
      </c>
    </row>
    <row r="17" spans="1:8" ht="15" thickBot="1" x14ac:dyDescent="0.4">
      <c r="A17" t="s">
        <v>65</v>
      </c>
    </row>
    <row r="18" spans="1:8" x14ac:dyDescent="0.35">
      <c r="B18" s="25"/>
      <c r="C18" s="25"/>
      <c r="D18" s="25" t="s">
        <v>53</v>
      </c>
      <c r="E18" s="25" t="s">
        <v>66</v>
      </c>
      <c r="F18" s="25" t="s">
        <v>67</v>
      </c>
      <c r="G18" s="25" t="s">
        <v>56</v>
      </c>
      <c r="H18" s="25" t="s">
        <v>56</v>
      </c>
    </row>
    <row r="19" spans="1:8" ht="15" thickBot="1" x14ac:dyDescent="0.4">
      <c r="B19" s="26" t="s">
        <v>48</v>
      </c>
      <c r="C19" s="26" t="s">
        <v>49</v>
      </c>
      <c r="D19" s="26" t="s">
        <v>57</v>
      </c>
      <c r="E19" s="26" t="s">
        <v>68</v>
      </c>
      <c r="F19" s="26" t="s">
        <v>69</v>
      </c>
      <c r="G19" s="26" t="s">
        <v>60</v>
      </c>
      <c r="H19" s="26" t="s">
        <v>61</v>
      </c>
    </row>
    <row r="20" spans="1:8" x14ac:dyDescent="0.35">
      <c r="B20" s="24" t="s">
        <v>70</v>
      </c>
      <c r="C20" s="24" t="s">
        <v>71</v>
      </c>
      <c r="D20" s="17">
        <v>16375.000000063665</v>
      </c>
      <c r="E20" s="17">
        <v>0</v>
      </c>
      <c r="F20" s="24">
        <v>40000</v>
      </c>
      <c r="G20" s="24">
        <v>1E+30</v>
      </c>
      <c r="H20" s="24">
        <v>23624.99999981992</v>
      </c>
    </row>
    <row r="21" spans="1:8" x14ac:dyDescent="0.35">
      <c r="B21" s="24" t="s">
        <v>72</v>
      </c>
      <c r="C21" s="24" t="s">
        <v>73</v>
      </c>
      <c r="D21" s="17">
        <v>19375.000000027285</v>
      </c>
      <c r="E21" s="17">
        <v>0</v>
      </c>
      <c r="F21" s="24">
        <v>25000</v>
      </c>
      <c r="G21" s="24">
        <v>1E+30</v>
      </c>
      <c r="H21" s="24">
        <v>5624.9999999636211</v>
      </c>
    </row>
    <row r="22" spans="1:8" x14ac:dyDescent="0.35">
      <c r="B22" s="24" t="s">
        <v>74</v>
      </c>
      <c r="C22" s="24" t="s">
        <v>75</v>
      </c>
      <c r="D22" s="17">
        <v>20000.00000003638</v>
      </c>
      <c r="E22" s="28">
        <v>4.2500000000618456</v>
      </c>
      <c r="F22" s="24">
        <v>20000</v>
      </c>
      <c r="G22" s="24">
        <v>5499.9999998835847</v>
      </c>
      <c r="H22" s="24">
        <v>1500.0000000145519</v>
      </c>
    </row>
    <row r="23" spans="1:8" x14ac:dyDescent="0.35">
      <c r="B23" s="24" t="s">
        <v>76</v>
      </c>
      <c r="C23" s="24" t="s">
        <v>77</v>
      </c>
      <c r="D23" s="17">
        <v>16750.00000005457</v>
      </c>
      <c r="E23" s="17">
        <v>0</v>
      </c>
      <c r="F23" s="24">
        <v>45000</v>
      </c>
      <c r="G23" s="24">
        <v>1E+30</v>
      </c>
      <c r="H23" s="24">
        <v>28250.000000025466</v>
      </c>
    </row>
    <row r="24" spans="1:8" x14ac:dyDescent="0.35">
      <c r="B24" s="24" t="s">
        <v>78</v>
      </c>
      <c r="C24" s="24" t="s">
        <v>79</v>
      </c>
      <c r="D24" s="17">
        <v>72500.000000181899</v>
      </c>
      <c r="E24" s="17">
        <v>0</v>
      </c>
      <c r="F24" s="24">
        <v>100000</v>
      </c>
      <c r="G24" s="24">
        <v>1E+30</v>
      </c>
      <c r="H24" s="24">
        <v>27499.999999818101</v>
      </c>
    </row>
    <row r="25" spans="1:8" x14ac:dyDescent="0.35">
      <c r="B25" s="24" t="s">
        <v>80</v>
      </c>
      <c r="C25" s="24" t="s">
        <v>81</v>
      </c>
      <c r="D25" s="17">
        <v>10000</v>
      </c>
      <c r="E25" s="17">
        <v>-8.5000000015461485E-2</v>
      </c>
      <c r="F25" s="24">
        <v>10000</v>
      </c>
      <c r="G25" s="24">
        <v>10000</v>
      </c>
      <c r="H25" s="24">
        <v>10000</v>
      </c>
    </row>
    <row r="26" spans="1:8" x14ac:dyDescent="0.35">
      <c r="B26" s="24" t="s">
        <v>82</v>
      </c>
      <c r="C26" s="24" t="s">
        <v>83</v>
      </c>
      <c r="D26" s="17">
        <v>32500.000000181899</v>
      </c>
      <c r="E26" s="17">
        <v>0</v>
      </c>
      <c r="F26" s="24">
        <v>25000</v>
      </c>
      <c r="G26" s="24">
        <v>7500.0000001818989</v>
      </c>
      <c r="H26" s="24">
        <v>1E+30</v>
      </c>
    </row>
    <row r="27" spans="1:8" ht="15" thickBot="1" x14ac:dyDescent="0.4">
      <c r="B27" s="23" t="s">
        <v>84</v>
      </c>
      <c r="C27" s="23" t="s">
        <v>85</v>
      </c>
      <c r="D27" s="20">
        <v>30000</v>
      </c>
      <c r="E27" s="20">
        <v>-0.9650000000309229</v>
      </c>
      <c r="F27" s="23">
        <v>30000</v>
      </c>
      <c r="G27" s="23">
        <v>3750.0000000227374</v>
      </c>
      <c r="H27" s="23">
        <v>27499.999998817657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C5550-39CC-4E84-867C-2767B033AC1C}">
  <dimension ref="A1:B12"/>
  <sheetViews>
    <sheetView workbookViewId="0">
      <selection activeCell="O44" sqref="O44"/>
    </sheetView>
  </sheetViews>
  <sheetFormatPr defaultRowHeight="14.5" x14ac:dyDescent="0.35"/>
  <cols>
    <col min="1" max="1" width="16.36328125" customWidth="1"/>
    <col min="2" max="2" width="16.453125" customWidth="1"/>
  </cols>
  <sheetData>
    <row r="1" spans="1:2" ht="15" thickBot="1" x14ac:dyDescent="0.4">
      <c r="A1" s="22" t="s">
        <v>87</v>
      </c>
      <c r="B1" s="22" t="s">
        <v>21</v>
      </c>
    </row>
    <row r="2" spans="1:2" x14ac:dyDescent="0.35">
      <c r="A2" s="15">
        <v>10000</v>
      </c>
      <c r="B2" s="16">
        <v>55200</v>
      </c>
    </row>
    <row r="3" spans="1:2" x14ac:dyDescent="0.35">
      <c r="A3" s="15">
        <v>10500</v>
      </c>
      <c r="B3" s="16">
        <v>55200</v>
      </c>
    </row>
    <row r="4" spans="1:2" x14ac:dyDescent="0.35">
      <c r="A4" s="15">
        <v>11000</v>
      </c>
      <c r="B4" s="16">
        <v>55200</v>
      </c>
    </row>
    <row r="5" spans="1:2" x14ac:dyDescent="0.35">
      <c r="A5" s="15">
        <v>11500</v>
      </c>
      <c r="B5" s="16">
        <v>55200</v>
      </c>
    </row>
    <row r="6" spans="1:2" x14ac:dyDescent="0.35">
      <c r="A6" s="15">
        <v>12000</v>
      </c>
      <c r="B6" s="16">
        <v>55200</v>
      </c>
    </row>
    <row r="7" spans="1:2" x14ac:dyDescent="0.35">
      <c r="A7" s="15">
        <v>12500</v>
      </c>
      <c r="B7" s="16">
        <v>55200</v>
      </c>
    </row>
    <row r="8" spans="1:2" x14ac:dyDescent="0.35">
      <c r="A8" s="15">
        <v>13000</v>
      </c>
      <c r="B8" s="16">
        <v>55200</v>
      </c>
    </row>
    <row r="9" spans="1:2" x14ac:dyDescent="0.35">
      <c r="A9" s="15">
        <v>13500</v>
      </c>
      <c r="B9" s="16">
        <v>55200</v>
      </c>
    </row>
    <row r="10" spans="1:2" x14ac:dyDescent="0.35">
      <c r="A10" s="15">
        <v>14000</v>
      </c>
      <c r="B10" s="16">
        <v>55200</v>
      </c>
    </row>
    <row r="11" spans="1:2" x14ac:dyDescent="0.35">
      <c r="A11" s="15">
        <v>14500</v>
      </c>
      <c r="B11" s="16">
        <v>55200</v>
      </c>
    </row>
    <row r="12" spans="1:2" ht="15" thickBot="1" x14ac:dyDescent="0.4">
      <c r="A12" s="18">
        <v>15000</v>
      </c>
      <c r="B12" s="19">
        <v>55200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9417-8555-4764-8BE4-0B3E3B13C8D2}">
  <dimension ref="A1:B12"/>
  <sheetViews>
    <sheetView workbookViewId="0">
      <selection activeCell="S12" sqref="S12"/>
    </sheetView>
  </sheetViews>
  <sheetFormatPr defaultRowHeight="14.5" x14ac:dyDescent="0.35"/>
  <cols>
    <col min="1" max="1" width="22" customWidth="1"/>
    <col min="2" max="2" width="36" bestFit="1" customWidth="1"/>
  </cols>
  <sheetData>
    <row r="1" spans="1:2" ht="15" thickBot="1" x14ac:dyDescent="0.4">
      <c r="A1" s="22" t="s">
        <v>91</v>
      </c>
      <c r="B1" s="31" t="s">
        <v>21</v>
      </c>
    </row>
    <row r="2" spans="1:2" x14ac:dyDescent="0.35">
      <c r="A2" s="32">
        <v>0.6</v>
      </c>
      <c r="B2" s="16">
        <v>55200.000000154614</v>
      </c>
    </row>
    <row r="3" spans="1:2" x14ac:dyDescent="0.35">
      <c r="A3" s="32">
        <v>0.74</v>
      </c>
      <c r="B3" s="16">
        <v>52907.500000145694</v>
      </c>
    </row>
    <row r="4" spans="1:2" x14ac:dyDescent="0.35">
      <c r="A4" s="32">
        <v>0.88</v>
      </c>
      <c r="B4" s="16">
        <v>50615.000000136788</v>
      </c>
    </row>
    <row r="5" spans="1:2" x14ac:dyDescent="0.35">
      <c r="A5" s="32">
        <v>1.02</v>
      </c>
      <c r="B5" s="16">
        <v>48322.500000127875</v>
      </c>
    </row>
    <row r="6" spans="1:2" x14ac:dyDescent="0.35">
      <c r="A6" s="32">
        <v>1.1599999999999999</v>
      </c>
      <c r="B6" s="16">
        <v>46030.000000118962</v>
      </c>
    </row>
    <row r="7" spans="1:2" x14ac:dyDescent="0.35">
      <c r="A7" s="32">
        <v>1.2999999999999998</v>
      </c>
      <c r="B7" s="16">
        <v>43737.500000110049</v>
      </c>
    </row>
    <row r="8" spans="1:2" x14ac:dyDescent="0.35">
      <c r="A8" s="32">
        <v>1.4399999999999997</v>
      </c>
      <c r="B8" s="16">
        <v>41445.000000101136</v>
      </c>
    </row>
    <row r="9" spans="1:2" x14ac:dyDescent="0.35">
      <c r="A9" s="32">
        <v>1.5799999999999996</v>
      </c>
      <c r="B9" s="16">
        <v>39152.500000092215</v>
      </c>
    </row>
    <row r="10" spans="1:2" x14ac:dyDescent="0.35">
      <c r="A10" s="32">
        <v>1.7199999999999995</v>
      </c>
      <c r="B10" s="16">
        <v>36860.00000008331</v>
      </c>
    </row>
    <row r="11" spans="1:2" x14ac:dyDescent="0.35">
      <c r="A11" s="32">
        <v>1.8599999999999994</v>
      </c>
      <c r="B11" s="16">
        <v>34567.500000074397</v>
      </c>
    </row>
    <row r="12" spans="1:2" ht="15" thickBot="1" x14ac:dyDescent="0.4">
      <c r="A12" s="33">
        <v>1.9999999999999993</v>
      </c>
      <c r="B12" s="19">
        <v>32275.000000065487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7E2B-22CB-4C6A-939B-41CF4A9FDC0D}">
  <dimension ref="A1:IU65534"/>
  <sheetViews>
    <sheetView workbookViewId="0">
      <selection activeCell="E14" sqref="E14"/>
    </sheetView>
  </sheetViews>
  <sheetFormatPr defaultRowHeight="14.5" x14ac:dyDescent="0.35"/>
  <cols>
    <col min="1" max="1" width="38.36328125" customWidth="1"/>
    <col min="2" max="6" width="23.6328125" customWidth="1"/>
    <col min="7" max="7" width="32.54296875" customWidth="1"/>
    <col min="8" max="10" width="23.6328125" customWidth="1"/>
  </cols>
  <sheetData>
    <row r="1" spans="1:10" ht="20" thickBot="1" x14ac:dyDescent="0.5">
      <c r="A1" s="8" t="s">
        <v>12</v>
      </c>
    </row>
    <row r="2" spans="1:10" ht="19" thickTop="1" x14ac:dyDescent="0.45">
      <c r="A2" s="3"/>
    </row>
    <row r="3" spans="1:10" ht="18.5" x14ac:dyDescent="0.45">
      <c r="A3" s="3"/>
    </row>
    <row r="4" spans="1:10" ht="18.5" x14ac:dyDescent="0.45">
      <c r="A4" s="3"/>
    </row>
    <row r="5" spans="1:10" ht="18.5" x14ac:dyDescent="0.45">
      <c r="A5" s="3"/>
    </row>
    <row r="6" spans="1:10" ht="17.5" thickBot="1" x14ac:dyDescent="0.45">
      <c r="A6" s="9" t="s">
        <v>13</v>
      </c>
      <c r="G6" s="1"/>
      <c r="H6" s="4"/>
      <c r="I6" s="4"/>
      <c r="J6" s="4"/>
    </row>
    <row r="7" spans="1:10" ht="19" thickTop="1" x14ac:dyDescent="0.45">
      <c r="A7" s="3"/>
      <c r="B7" s="11" t="s">
        <v>17</v>
      </c>
      <c r="C7" s="11" t="s">
        <v>15</v>
      </c>
      <c r="D7" s="11" t="s">
        <v>16</v>
      </c>
      <c r="G7" s="5"/>
    </row>
    <row r="8" spans="1:10" ht="15.5" x14ac:dyDescent="0.35">
      <c r="A8" s="12" t="s">
        <v>36</v>
      </c>
      <c r="B8" s="7">
        <v>10000</v>
      </c>
      <c r="C8" s="7">
        <v>32500.000000181899</v>
      </c>
      <c r="D8" s="7">
        <v>30000</v>
      </c>
    </row>
    <row r="9" spans="1:10" ht="18.5" x14ac:dyDescent="0.45">
      <c r="A9" s="3"/>
    </row>
    <row r="10" spans="1:10" ht="18.5" x14ac:dyDescent="0.45">
      <c r="A10" s="3"/>
    </row>
    <row r="11" spans="1:10" ht="17.5" thickBot="1" x14ac:dyDescent="0.45">
      <c r="A11" s="9" t="s">
        <v>18</v>
      </c>
    </row>
    <row r="12" spans="1:10" ht="16" thickTop="1" x14ac:dyDescent="0.35">
      <c r="A12" s="12" t="s">
        <v>19</v>
      </c>
      <c r="B12" s="13">
        <f ca="1">SUMPRODUCT(B17:B20,$H17:$H20)</f>
        <v>0.7975000000000001</v>
      </c>
      <c r="C12" s="13">
        <f ca="1">SUMPRODUCT(C17:C20,$H17:$H20)</f>
        <v>0.82499999999999996</v>
      </c>
      <c r="D12" s="13">
        <f ca="1">SUMPRODUCT(D17:D20,$H17:$H20)</f>
        <v>0.71500000000000008</v>
      </c>
    </row>
    <row r="13" spans="1:10" ht="15.5" x14ac:dyDescent="0.35">
      <c r="A13" s="12" t="s">
        <v>20</v>
      </c>
      <c r="B13" s="13">
        <v>1.25</v>
      </c>
      <c r="C13" s="13">
        <v>1.5</v>
      </c>
      <c r="D13" s="13">
        <v>1.4</v>
      </c>
      <c r="E13" s="10" t="s">
        <v>23</v>
      </c>
    </row>
    <row r="14" spans="1:10" ht="15.5" x14ac:dyDescent="0.35">
      <c r="A14" s="12" t="s">
        <v>21</v>
      </c>
      <c r="B14" s="13">
        <f ca="1">B13-B12</f>
        <v>0.4524999999999999</v>
      </c>
      <c r="C14" s="13">
        <f ca="1">C13-C12</f>
        <v>0.67500000000000004</v>
      </c>
      <c r="D14" s="13">
        <f ca="1">D13-D12</f>
        <v>0.68499999999999983</v>
      </c>
      <c r="E14" s="6">
        <f ca="1">SUMPRODUCT(B14:D14, B8:D8)</f>
        <v>47012.500000122775</v>
      </c>
    </row>
    <row r="15" spans="1:10" ht="18.5" x14ac:dyDescent="0.45">
      <c r="A15" s="3"/>
      <c r="B15" s="13"/>
      <c r="C15" s="13"/>
      <c r="D15" s="13"/>
    </row>
    <row r="16" spans="1:10" ht="17.5" thickBot="1" x14ac:dyDescent="0.45">
      <c r="A16" s="9" t="s">
        <v>14</v>
      </c>
      <c r="B16" s="13"/>
      <c r="C16" s="13"/>
      <c r="D16" s="13"/>
      <c r="E16" s="11" t="s">
        <v>28</v>
      </c>
      <c r="F16" s="11"/>
      <c r="G16" s="11" t="s">
        <v>30</v>
      </c>
      <c r="H16" s="11" t="s">
        <v>31</v>
      </c>
    </row>
    <row r="17" spans="1:9" ht="16" thickTop="1" x14ac:dyDescent="0.35">
      <c r="A17" s="12" t="s">
        <v>24</v>
      </c>
      <c r="B17" s="13">
        <v>0.2</v>
      </c>
      <c r="C17" s="13">
        <v>0.35</v>
      </c>
      <c r="D17" s="13">
        <v>0.1</v>
      </c>
      <c r="E17" s="7">
        <f>SUMPRODUCT($B$8:$D$8,B17:D17)</f>
        <v>16375.000000063665</v>
      </c>
      <c r="F17" t="s">
        <v>29</v>
      </c>
      <c r="G17" s="7">
        <v>40000</v>
      </c>
      <c r="H17" s="13">
        <f ca="1">I17</f>
        <v>1.1000000000000001</v>
      </c>
      <c r="I17">
        <f ca="1">_xll.PsiSenParam(0.6,1.6)</f>
        <v>1.1000000000000001</v>
      </c>
    </row>
    <row r="18" spans="1:9" ht="15.5" x14ac:dyDescent="0.35">
      <c r="A18" s="12" t="s">
        <v>25</v>
      </c>
      <c r="B18" s="13">
        <v>0.4</v>
      </c>
      <c r="C18" s="13">
        <v>0.15</v>
      </c>
      <c r="D18" s="13">
        <v>0.35</v>
      </c>
      <c r="E18" s="7">
        <f t="shared" ref="E18:E25" si="0">SUMPRODUCT($B$8:$D$8,B18:D18)</f>
        <v>19375.000000027285</v>
      </c>
      <c r="F18" t="s">
        <v>29</v>
      </c>
      <c r="G18" s="7">
        <v>25000</v>
      </c>
      <c r="H18" s="13">
        <v>0.8</v>
      </c>
    </row>
    <row r="19" spans="1:9" ht="15.5" x14ac:dyDescent="0.35">
      <c r="A19" s="12" t="s">
        <v>26</v>
      </c>
      <c r="B19" s="13">
        <v>0.15</v>
      </c>
      <c r="C19" s="13">
        <v>0.2</v>
      </c>
      <c r="D19" s="13">
        <v>0.4</v>
      </c>
      <c r="E19" s="7">
        <f t="shared" si="0"/>
        <v>20000.00000003638</v>
      </c>
      <c r="F19" t="s">
        <v>29</v>
      </c>
      <c r="G19" s="7">
        <v>20000</v>
      </c>
      <c r="H19" s="13">
        <v>0.55000000000000004</v>
      </c>
    </row>
    <row r="20" spans="1:9" ht="15.5" x14ac:dyDescent="0.35">
      <c r="A20" s="12" t="s">
        <v>27</v>
      </c>
      <c r="B20" s="13">
        <v>0.25</v>
      </c>
      <c r="C20" s="13">
        <v>0.3</v>
      </c>
      <c r="D20" s="13">
        <v>0.15</v>
      </c>
      <c r="E20" s="7">
        <f t="shared" si="0"/>
        <v>16750.00000005457</v>
      </c>
      <c r="F20" t="s">
        <v>29</v>
      </c>
      <c r="G20" s="7">
        <v>45000</v>
      </c>
      <c r="H20" s="13">
        <v>0.7</v>
      </c>
    </row>
    <row r="21" spans="1:9" ht="15.5" x14ac:dyDescent="0.35">
      <c r="A21" s="12" t="s">
        <v>34</v>
      </c>
      <c r="B21" s="13">
        <v>1</v>
      </c>
      <c r="C21" s="13">
        <v>1</v>
      </c>
      <c r="D21" s="13">
        <v>1</v>
      </c>
      <c r="E21" s="7">
        <f t="shared" si="0"/>
        <v>72500.000000181899</v>
      </c>
      <c r="F21" t="s">
        <v>29</v>
      </c>
      <c r="G21" s="7">
        <f ca="1">I21</f>
        <v>100000</v>
      </c>
      <c r="H21" s="13"/>
      <c r="I21">
        <f ca="1">_xll.PsiOptParam(100000,200000)</f>
        <v>100000</v>
      </c>
    </row>
    <row r="22" spans="1:9" ht="15.5" x14ac:dyDescent="0.35">
      <c r="A22" s="12" t="s">
        <v>17</v>
      </c>
      <c r="B22" s="13">
        <v>1</v>
      </c>
      <c r="C22" s="13">
        <v>0</v>
      </c>
      <c r="D22" s="13">
        <v>0</v>
      </c>
      <c r="E22" s="7">
        <f t="shared" si="0"/>
        <v>10000</v>
      </c>
      <c r="F22" t="s">
        <v>32</v>
      </c>
      <c r="G22" s="7">
        <v>10000</v>
      </c>
      <c r="I22">
        <f ca="1">_xll.PsiSenParam(10000,15000)</f>
        <v>12500</v>
      </c>
    </row>
    <row r="23" spans="1:9" ht="15.5" x14ac:dyDescent="0.35">
      <c r="A23" s="12" t="s">
        <v>15</v>
      </c>
      <c r="B23" s="13">
        <v>0</v>
      </c>
      <c r="C23" s="13">
        <v>1</v>
      </c>
      <c r="D23" s="13">
        <v>0</v>
      </c>
      <c r="E23" s="7">
        <f t="shared" si="0"/>
        <v>32500.000000181899</v>
      </c>
      <c r="F23" t="s">
        <v>32</v>
      </c>
      <c r="G23" s="7">
        <v>25000</v>
      </c>
    </row>
    <row r="24" spans="1:9" ht="15.5" x14ac:dyDescent="0.35">
      <c r="A24" s="12" t="s">
        <v>22</v>
      </c>
      <c r="B24" s="13">
        <v>0</v>
      </c>
      <c r="C24" s="13">
        <v>0</v>
      </c>
      <c r="D24" s="13">
        <v>1</v>
      </c>
      <c r="E24" s="7">
        <f>SUMPRODUCT($B$8:$D$8,B24:D24)</f>
        <v>30000</v>
      </c>
      <c r="F24" t="s">
        <v>32</v>
      </c>
      <c r="G24" s="7">
        <v>30000</v>
      </c>
    </row>
    <row r="25" spans="1:9" ht="15.5" x14ac:dyDescent="0.35">
      <c r="A25" s="12"/>
      <c r="B25" s="13"/>
      <c r="C25" s="13"/>
      <c r="D25" s="13"/>
      <c r="E25" s="7"/>
      <c r="G25" s="7"/>
    </row>
    <row r="65534" spans="255:255" x14ac:dyDescent="0.35">
      <c r="IU65534">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F65B-39C2-4964-97B4-E1D3811C68D0}">
  <dimension ref="A1:D55"/>
  <sheetViews>
    <sheetView tabSelected="1" workbookViewId="0">
      <selection activeCell="F2" sqref="F2"/>
    </sheetView>
  </sheetViews>
  <sheetFormatPr defaultRowHeight="14.5" x14ac:dyDescent="0.35"/>
  <cols>
    <col min="2" max="2" width="84.08984375" customWidth="1"/>
    <col min="3" max="3" width="101.6328125" customWidth="1"/>
    <col min="4" max="4" width="9.90625" customWidth="1"/>
  </cols>
  <sheetData>
    <row r="1" spans="1:4" ht="23.5" x14ac:dyDescent="0.55000000000000004">
      <c r="A1" s="34"/>
      <c r="B1" s="39" t="s">
        <v>89</v>
      </c>
      <c r="C1" s="39" t="s">
        <v>1</v>
      </c>
      <c r="D1" s="34"/>
    </row>
    <row r="2" spans="1:4" ht="108.5" x14ac:dyDescent="0.35">
      <c r="A2" s="34"/>
      <c r="B2" s="2" t="s">
        <v>0</v>
      </c>
      <c r="C2" s="40" t="s">
        <v>2</v>
      </c>
      <c r="D2" s="34"/>
    </row>
    <row r="3" spans="1:4" x14ac:dyDescent="0.35">
      <c r="A3" s="34"/>
      <c r="B3" s="34"/>
      <c r="C3" s="34"/>
      <c r="D3" s="34"/>
    </row>
    <row r="4" spans="1:4" ht="23.5" x14ac:dyDescent="0.55000000000000004">
      <c r="A4" s="34"/>
      <c r="B4" s="39" t="s">
        <v>88</v>
      </c>
      <c r="C4" s="39" t="s">
        <v>90</v>
      </c>
      <c r="D4" s="34"/>
    </row>
    <row r="5" spans="1:4" x14ac:dyDescent="0.35">
      <c r="A5" s="34"/>
      <c r="B5" s="34"/>
      <c r="C5" s="34"/>
      <c r="D5" s="34"/>
    </row>
    <row r="6" spans="1:4" ht="46.5" x14ac:dyDescent="0.35">
      <c r="A6" s="34" t="s">
        <v>4</v>
      </c>
      <c r="B6" s="40" t="s">
        <v>3</v>
      </c>
      <c r="C6" s="35" t="s">
        <v>35</v>
      </c>
      <c r="D6" s="41"/>
    </row>
    <row r="7" spans="1:4" ht="15.5" x14ac:dyDescent="0.35">
      <c r="A7" s="34"/>
      <c r="B7" s="36"/>
      <c r="C7" s="36"/>
      <c r="D7" s="34"/>
    </row>
    <row r="8" spans="1:4" ht="46.5" x14ac:dyDescent="0.35">
      <c r="A8" s="34" t="s">
        <v>5</v>
      </c>
      <c r="B8" s="40" t="s">
        <v>9</v>
      </c>
      <c r="C8" s="35" t="s">
        <v>42</v>
      </c>
      <c r="D8" s="34"/>
    </row>
    <row r="9" spans="1:4" ht="15.5" x14ac:dyDescent="0.35">
      <c r="A9" s="34"/>
      <c r="B9" s="36"/>
      <c r="C9" s="36"/>
      <c r="D9" s="34"/>
    </row>
    <row r="10" spans="1:4" ht="31" x14ac:dyDescent="0.35">
      <c r="A10" s="34" t="s">
        <v>6</v>
      </c>
      <c r="B10" s="35" t="s">
        <v>33</v>
      </c>
      <c r="C10" s="35" t="s">
        <v>86</v>
      </c>
      <c r="D10" s="34"/>
    </row>
    <row r="11" spans="1:4" ht="15.5" x14ac:dyDescent="0.35">
      <c r="A11" s="34"/>
      <c r="B11" s="36"/>
      <c r="C11" s="37"/>
      <c r="D11" s="34"/>
    </row>
    <row r="12" spans="1:4" ht="31" x14ac:dyDescent="0.35">
      <c r="A12" s="34" t="s">
        <v>7</v>
      </c>
      <c r="B12" s="35" t="s">
        <v>10</v>
      </c>
      <c r="C12" s="14"/>
      <c r="D12" s="34"/>
    </row>
    <row r="13" spans="1:4" x14ac:dyDescent="0.35">
      <c r="A13" s="34"/>
      <c r="D13" s="34"/>
    </row>
    <row r="14" spans="1:4" x14ac:dyDescent="0.35">
      <c r="A14" s="34"/>
      <c r="D14" s="34"/>
    </row>
    <row r="15" spans="1:4" x14ac:dyDescent="0.35">
      <c r="A15" s="34"/>
      <c r="D15" s="34"/>
    </row>
    <row r="16" spans="1:4" x14ac:dyDescent="0.35">
      <c r="A16" s="34"/>
      <c r="D16" s="34"/>
    </row>
    <row r="17" spans="1:4" x14ac:dyDescent="0.35">
      <c r="A17" s="34"/>
      <c r="D17" s="34"/>
    </row>
    <row r="18" spans="1:4" x14ac:dyDescent="0.35">
      <c r="A18" s="34"/>
      <c r="D18" s="34"/>
    </row>
    <row r="19" spans="1:4" x14ac:dyDescent="0.35">
      <c r="A19" s="34"/>
      <c r="D19" s="34"/>
    </row>
    <row r="20" spans="1:4" x14ac:dyDescent="0.35">
      <c r="A20" s="34"/>
      <c r="D20" s="34"/>
    </row>
    <row r="21" spans="1:4" x14ac:dyDescent="0.35">
      <c r="A21" s="34"/>
      <c r="D21" s="34"/>
    </row>
    <row r="22" spans="1:4" x14ac:dyDescent="0.35">
      <c r="A22" s="34"/>
      <c r="D22" s="34"/>
    </row>
    <row r="23" spans="1:4" x14ac:dyDescent="0.35">
      <c r="A23" s="34"/>
      <c r="D23" s="34"/>
    </row>
    <row r="24" spans="1:4" x14ac:dyDescent="0.35">
      <c r="A24" s="34"/>
      <c r="D24" s="34"/>
    </row>
    <row r="25" spans="1:4" x14ac:dyDescent="0.35">
      <c r="A25" s="34"/>
      <c r="D25" s="34"/>
    </row>
    <row r="26" spans="1:4" x14ac:dyDescent="0.35">
      <c r="A26" s="34"/>
      <c r="D26" s="34"/>
    </row>
    <row r="27" spans="1:4" x14ac:dyDescent="0.35">
      <c r="A27" s="34"/>
      <c r="D27" s="34"/>
    </row>
    <row r="28" spans="1:4" x14ac:dyDescent="0.35">
      <c r="A28" s="34"/>
      <c r="D28" s="34"/>
    </row>
    <row r="29" spans="1:4" x14ac:dyDescent="0.35">
      <c r="A29" s="34"/>
      <c r="D29" s="34"/>
    </row>
    <row r="30" spans="1:4" x14ac:dyDescent="0.35">
      <c r="A30" s="34"/>
      <c r="D30" s="34"/>
    </row>
    <row r="31" spans="1:4" x14ac:dyDescent="0.35">
      <c r="A31" s="34"/>
      <c r="D31" s="34"/>
    </row>
    <row r="32" spans="1:4" x14ac:dyDescent="0.35">
      <c r="A32" s="34"/>
      <c r="B32" s="34"/>
      <c r="C32" s="34"/>
      <c r="D32" s="34"/>
    </row>
    <row r="33" spans="1:4" ht="15.5" x14ac:dyDescent="0.35">
      <c r="A33" s="34" t="s">
        <v>8</v>
      </c>
      <c r="B33" s="38" t="s">
        <v>11</v>
      </c>
      <c r="D33" s="34"/>
    </row>
    <row r="34" spans="1:4" x14ac:dyDescent="0.35">
      <c r="A34" s="34"/>
      <c r="D34" s="34"/>
    </row>
    <row r="35" spans="1:4" x14ac:dyDescent="0.35">
      <c r="A35" s="34"/>
      <c r="D35" s="34"/>
    </row>
    <row r="36" spans="1:4" x14ac:dyDescent="0.35">
      <c r="A36" s="34"/>
      <c r="D36" s="34"/>
    </row>
    <row r="37" spans="1:4" x14ac:dyDescent="0.35">
      <c r="A37" s="34"/>
      <c r="D37" s="34"/>
    </row>
    <row r="38" spans="1:4" x14ac:dyDescent="0.35">
      <c r="A38" s="34"/>
      <c r="D38" s="34"/>
    </row>
    <row r="39" spans="1:4" x14ac:dyDescent="0.35">
      <c r="A39" s="34"/>
      <c r="D39" s="34"/>
    </row>
    <row r="40" spans="1:4" x14ac:dyDescent="0.35">
      <c r="A40" s="34"/>
      <c r="D40" s="34"/>
    </row>
    <row r="41" spans="1:4" x14ac:dyDescent="0.35">
      <c r="A41" s="34"/>
      <c r="D41" s="34"/>
    </row>
    <row r="42" spans="1:4" x14ac:dyDescent="0.35">
      <c r="A42" s="34"/>
      <c r="D42" s="34"/>
    </row>
    <row r="43" spans="1:4" x14ac:dyDescent="0.35">
      <c r="A43" s="34"/>
      <c r="D43" s="34"/>
    </row>
    <row r="44" spans="1:4" x14ac:dyDescent="0.35">
      <c r="A44" s="34"/>
      <c r="D44" s="34"/>
    </row>
    <row r="45" spans="1:4" x14ac:dyDescent="0.35">
      <c r="A45" s="34"/>
      <c r="D45" s="34"/>
    </row>
    <row r="46" spans="1:4" x14ac:dyDescent="0.35">
      <c r="A46" s="34"/>
      <c r="D46" s="34"/>
    </row>
    <row r="47" spans="1:4" x14ac:dyDescent="0.35">
      <c r="A47" s="34"/>
      <c r="D47" s="34"/>
    </row>
    <row r="48" spans="1:4" x14ac:dyDescent="0.35">
      <c r="A48" s="34"/>
      <c r="D48" s="34"/>
    </row>
    <row r="49" spans="1:4" x14ac:dyDescent="0.35">
      <c r="A49" s="34"/>
      <c r="D49" s="34"/>
    </row>
    <row r="50" spans="1:4" x14ac:dyDescent="0.35">
      <c r="A50" s="34"/>
      <c r="D50" s="34"/>
    </row>
    <row r="51" spans="1:4" x14ac:dyDescent="0.35">
      <c r="A51" s="34"/>
      <c r="D51" s="34"/>
    </row>
    <row r="52" spans="1:4" x14ac:dyDescent="0.35">
      <c r="A52" s="34"/>
      <c r="D52" s="34"/>
    </row>
    <row r="53" spans="1:4" x14ac:dyDescent="0.35">
      <c r="A53" s="34"/>
      <c r="D53" s="34"/>
    </row>
    <row r="54" spans="1:4" x14ac:dyDescent="0.35">
      <c r="A54" s="34"/>
      <c r="D54" s="34"/>
    </row>
    <row r="55" spans="1:4" x14ac:dyDescent="0.35">
      <c r="A55" s="34"/>
      <c r="B55" s="34"/>
      <c r="C55" s="34"/>
      <c r="D55" s="3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 Report</vt:lpstr>
      <vt:lpstr>Sensitivity Report 1</vt:lpstr>
      <vt:lpstr>Analysis Report 1</vt:lpstr>
      <vt:lpstr>Sensitivity Analysis Report 1</vt:lpstr>
      <vt:lpstr>Model</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 Monter</cp:lastModifiedBy>
  <dcterms:created xsi:type="dcterms:W3CDTF">2022-06-06T17:51:03Z</dcterms:created>
  <dcterms:modified xsi:type="dcterms:W3CDTF">2022-06-16T21:49:11Z</dcterms:modified>
</cp:coreProperties>
</file>