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0b2d0211094ce88/Desktop/Grad School/"/>
    </mc:Choice>
  </mc:AlternateContent>
  <xr:revisionPtr revIDLastSave="0" documentId="8_{DD9ACBB6-D971-4141-BB56-1DB02699F83C}" xr6:coauthVersionLast="47" xr6:coauthVersionMax="47" xr10:uidLastSave="{00000000-0000-0000-0000-000000000000}"/>
  <bookViews>
    <workbookView xWindow="44690" yWindow="-3710" windowWidth="25820" windowHeight="14140" activeTab="2" xr2:uid="{B2C5CCC9-3929-4FD5-8978-BB248546D9C9}"/>
  </bookViews>
  <sheets>
    <sheet name="Details " sheetId="1" r:id="rId1"/>
    <sheet name="Decision Tree" sheetId="3" r:id="rId2"/>
    <sheet name="Answers" sheetId="2" r:id="rId3"/>
  </sheets>
  <definedNames>
    <definedName name="solver_node1" localSheetId="1" hidden="1">"1;$B$30;;;;$A$1;Bid Amount;1;"</definedName>
    <definedName name="solver_node10" localSheetId="1" hidden="1">"0;$J$25;$F$30;-8;0.6;Win;New Node;1;"</definedName>
    <definedName name="solver_node11" localSheetId="1" hidden="1">"1;$J$35;$F$30;0;0.4;Lose;New Node;1;"</definedName>
    <definedName name="solver_node12" localSheetId="1" hidden="1">"0;$F$50;$B$30;0;;Bid 12M;New Node;1;"</definedName>
    <definedName name="solver_node13" localSheetId="1" hidden="1">"0;$J$45;$F$50;-12;1;Win;New Node;1;"</definedName>
    <definedName name="solver_node14" localSheetId="1" hidden="1">"1;$J$55;$F$50;0;0;Lose;New Node;1;"</definedName>
    <definedName name="solver_node15" localSheetId="1" hidden="1">"2;$N$23;$J$25;11.5;0.7;High;Terminal;1;"</definedName>
    <definedName name="solver_node16" localSheetId="1" hidden="1">"2;$N$28;$J$25;15.5;0.3;Low;Terminal;1;"</definedName>
    <definedName name="solver_node17" localSheetId="1" hidden="1">"2;$N$33;$J$35;3.2;;New Ship;Terminal;1;"</definedName>
    <definedName name="solver_node18" localSheetId="1" hidden="1">"2;$N$38;$J$35;1.6;;Tug/Barge;Terminal;1;"</definedName>
    <definedName name="solver_node19" localSheetId="1" hidden="1">"2;$N$53;$J$55;3.2;;New Ship;Terminal;1;"</definedName>
    <definedName name="solver_node2" localSheetId="1" hidden="1">"0;$F$10;$B$30;0;;Bid 2M;New Node;1;"</definedName>
    <definedName name="solver_node20" localSheetId="1" hidden="1">"2;$N$58;$J$55;1.6;;Tug/Barge;Terminal;1;"</definedName>
    <definedName name="solver_node21" localSheetId="1" hidden="1">"2;$N$43;$J$45;11.5;0.7;High;Terminal;1;"</definedName>
    <definedName name="solver_node22" localSheetId="1" hidden="1">"2;$N$48;$J$45;15.5;0.3;Low;Terminal;1;"</definedName>
    <definedName name="solver_node3" localSheetId="1" hidden="1">"0;$J$5;$F$10;-11;.9;Win;New Node;1;"</definedName>
    <definedName name="solver_node4" localSheetId="1" hidden="1">"2;$N$3;$J$5;11.5;0.7;High;Terminal;1;"</definedName>
    <definedName name="solver_node5" localSheetId="1" hidden="1">"2;$N$8;$J$5;15.5;0.3;Low;Terminal;1;"</definedName>
    <definedName name="solver_node6" localSheetId="1" hidden="1">"1;$J$15;$F$10;0;.1;Lose;New Node;1;"</definedName>
    <definedName name="solver_node7" localSheetId="1" hidden="1">"2;$N$13;$J$15;3.2;;New Ship;Terminal;1;"</definedName>
    <definedName name="solver_node8" localSheetId="1" hidden="1">"2;$N$18;$J$15;1.6;;Tug/Barge;Terminal;1;"</definedName>
    <definedName name="solver_node9" localSheetId="1" hidden="1">"0;$F$30;$B$30;0;;Bid 8M;New Node;1;"</definedName>
    <definedName name="solver_nodes" localSheetId="1" hidden="1">22</definedName>
    <definedName name="solver_tree_a" localSheetId="1" hidden="1">1</definedName>
    <definedName name="solver_tree_b" localSheetId="1" hidden="1">1</definedName>
    <definedName name="solver_tree_ce" localSheetId="1" hidden="1">1</definedName>
    <definedName name="solver_tree_dn" localSheetId="1" hidden="1">1</definedName>
    <definedName name="solver_tree_rt" localSheetId="1" hidden="1">1000000000000</definedName>
    <definedName name="solver_treeroot" localSheetId="1" hidden="1">'Decision Tree'!$A$1</definedName>
    <definedName name="solver_typ" localSheetId="1" hidden="1">2</definedName>
    <definedName name="solver_ver" localSheetId="1" hidden="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58" i="3" l="1"/>
  <c r="M59" i="3" s="1"/>
  <c r="M54" i="3"/>
  <c r="I56" i="3" s="1"/>
  <c r="J55" i="3" s="1"/>
  <c r="O53" i="3"/>
  <c r="M49" i="3"/>
  <c r="O48" i="3"/>
  <c r="O43" i="3"/>
  <c r="M44" i="3" s="1"/>
  <c r="I46" i="3" s="1"/>
  <c r="E51" i="3" s="1"/>
  <c r="O38" i="3"/>
  <c r="M39" i="3" s="1"/>
  <c r="M34" i="3"/>
  <c r="O33" i="3"/>
  <c r="M29" i="3"/>
  <c r="O28" i="3"/>
  <c r="O23" i="3"/>
  <c r="M24" i="3" s="1"/>
  <c r="I26" i="3" s="1"/>
  <c r="O18" i="3"/>
  <c r="M19" i="3" s="1"/>
  <c r="M14" i="3"/>
  <c r="I16" i="3" s="1"/>
  <c r="J15" i="3" s="1"/>
  <c r="O13" i="3"/>
  <c r="M9" i="3"/>
  <c r="O8" i="3"/>
  <c r="O3" i="3"/>
  <c r="M4" i="3" s="1"/>
  <c r="I6" i="3" s="1"/>
  <c r="E11" i="3" l="1"/>
  <c r="I36" i="3"/>
  <c r="J35" i="3" s="1"/>
  <c r="E31" i="3"/>
  <c r="A31" i="3" l="1"/>
  <c r="B30" i="3" s="1"/>
</calcChain>
</file>

<file path=xl/sharedStrings.xml><?xml version="1.0" encoding="utf-8"?>
<sst xmlns="http://schemas.openxmlformats.org/spreadsheetml/2006/main" count="45" uniqueCount="30">
  <si>
    <t>Details</t>
  </si>
  <si>
    <t>Questions</t>
  </si>
  <si>
    <t>1. A bid of $2 million would certainly not win.</t>
  </si>
  <si>
    <t>2. A bid of $8 million would have a 60 percent chance of winning.</t>
  </si>
  <si>
    <t>3. A bid of $12 million would certainly win.</t>
  </si>
  <si>
    <t xml:space="preserve">In the early 1980s, New England Electric System (NEES) was deciding how much to bid for the salvage rights to a grounded ship, the SS Kuniang. If the bid were successful, the ship could be repaired and outfitted to haul coal for the company's power-generation stations. But the value of doing so depended on the outcome of a U.S. Coast Guard judgment about the salvage value of the ship. The Coast Guard's judgment involved an obscure law regarding domestic shipping in coastal waters. If the judgment were to indicate a low salvage value (an outcome with an estimated 30 percent chance of occurring), and if NEES submitted the winning bid, then NEES would be able to use the ship for its shipping needs without additional costs. If the judgment were high, the cost to NEES would run $4 million higher than if the judgment were low. The Coast Guard's judgment would not be known until after the winning bid was chosen, so there was considerable risk associated with submitting a bid. If the bid were to fail, NEES could purchase either a new ship or a tug/barge combination, both of which were relatively expensive alternatives. Analysts at NEES estimated that purchasing a new ship for these purposes would lead to profits of $3.2 million (calculated as a net present value over 20 years of shipping). Purchasing a tug/barge combination would lead to profits of only $1.6 million. By comparison, if NEES could acquire the Kuniang at the low salvage value, it could achieve profits of $15.5 million, exclusive of its bid. One of the major issues was that the higher the bid, the more likely NEES would be to win. NEES judged that a bid of $2 million would definitely not win, whereas a bid of $12 million definitely would win. As a first cut, we can represent three bids: </t>
  </si>
  <si>
    <t>The goal for NEES was to maximize its profits from supplying coal to its plants.</t>
  </si>
  <si>
    <t>Answer the following questions (parts a and c only):</t>
  </si>
  <si>
    <t>(a) What is the best of the three bids for NEES? What is the optimal expected profit?</t>
  </si>
  <si>
    <t>(c) Enrich the bidding submodel as follows. For a bid of x (in millions of dollars), the probability of winning is W(x), where W(x) is a linear function between x=2 and x=12. What is the best value of x?</t>
  </si>
  <si>
    <t>In part (c), consider only increments of $1 million</t>
  </si>
  <si>
    <t>$2 million = 0% chance of winning</t>
  </si>
  <si>
    <t>$3 million = 10% chance of winning</t>
  </si>
  <si>
    <t>$4 million = 20% chance of winning</t>
  </si>
  <si>
    <t>…</t>
  </si>
  <si>
    <t>$12 million = 100% chance of winning</t>
  </si>
  <si>
    <t>Answers</t>
  </si>
  <si>
    <t>Bid 2M</t>
  </si>
  <si>
    <t>Bid 8M</t>
  </si>
  <si>
    <t>Bid 12M</t>
  </si>
  <si>
    <t>Win</t>
  </si>
  <si>
    <t>Lose</t>
  </si>
  <si>
    <t>High</t>
  </si>
  <si>
    <t>Low</t>
  </si>
  <si>
    <t>New Ship</t>
  </si>
  <si>
    <t>Tug/Barge</t>
  </si>
  <si>
    <t xml:space="preserve">The best of the three bids for NEES is $8M. If the bid is lost, proceed to purhcase a new ship. With this bid, the optimal expected profit is $4.1M. </t>
  </si>
  <si>
    <t>Bid Amount</t>
  </si>
  <si>
    <t xml:space="preserve">Expected profit </t>
  </si>
  <si>
    <t xml:space="preserve">The best value of x is $6M which would give a maximum expected profit of $4.6M. Note I calculated this by only changing the top node, hence why the decision tree may not look like it should for question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</si>
</sst>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rgb="FF11111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2">
    <xf numFmtId="0" fontId="0" fillId="0" borderId="0" xfId="0"/>
    <xf numFmtId="0" fontId="2" fillId="0" borderId="0" xfId="0" applyFont="1" applyAlignment="1">
      <alignment vertical="top" wrapText="1"/>
    </xf>
    <xf numFmtId="0" fontId="4" fillId="0" borderId="0" xfId="0" applyFont="1" applyAlignment="1">
      <alignment vertical="top"/>
    </xf>
    <xf numFmtId="0" fontId="4" fillId="0" borderId="0" xfId="0" applyFont="1"/>
    <xf numFmtId="0" fontId="0" fillId="0" borderId="0" xfId="0" applyAlignment="1">
      <alignment vertical="top" wrapText="1"/>
    </xf>
    <xf numFmtId="0" fontId="0" fillId="2" borderId="1" xfId="1" applyFont="1"/>
    <xf numFmtId="0" fontId="0" fillId="2" borderId="1" xfId="1" applyFont="1" applyAlignment="1">
      <alignment vertical="top" wrapText="1"/>
    </xf>
    <xf numFmtId="0" fontId="3" fillId="0" borderId="0" xfId="0" applyFont="1"/>
    <xf numFmtId="0" fontId="0" fillId="0" borderId="0" xfId="0" applyNumberFormat="1"/>
    <xf numFmtId="9" fontId="0" fillId="0" borderId="0" xfId="0" applyNumberFormat="1" applyAlignment="1">
      <alignment horizontal="left"/>
    </xf>
    <xf numFmtId="0" fontId="0" fillId="0" borderId="0" xfId="0" applyNumberFormat="1" applyAlignment="1">
      <alignment horizontal="left"/>
    </xf>
    <xf numFmtId="0" fontId="0" fillId="3" borderId="0" xfId="0"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2</xdr:col>
      <xdr:colOff>25400</xdr:colOff>
      <xdr:row>29</xdr:row>
      <xdr:rowOff>152400</xdr:rowOff>
    </xdr:to>
    <xdr:sp macro="" textlink="">
      <xdr:nvSpPr>
        <xdr:cNvPr id="2285" name="Solver_shape$B$30">
          <a:extLst>
            <a:ext uri="{FF2B5EF4-FFF2-40B4-BE49-F238E27FC236}">
              <a16:creationId xmlns:a16="http://schemas.microsoft.com/office/drawing/2014/main" id="{F46F6D15-393A-7056-DD63-B14BE3F10F65}"/>
            </a:ext>
          </a:extLst>
        </xdr:cNvPr>
        <xdr:cNvSpPr/>
      </xdr:nvSpPr>
      <xdr:spPr>
        <a:xfrm>
          <a:off x="609600" y="5340350"/>
          <a:ext cx="152400" cy="152400"/>
        </a:xfrm>
        <a:prstGeom prst="flowChartProcess">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29</xdr:row>
      <xdr:rowOff>76200</xdr:rowOff>
    </xdr:from>
    <xdr:to>
      <xdr:col>1</xdr:col>
      <xdr:colOff>0</xdr:colOff>
      <xdr:row>29</xdr:row>
      <xdr:rowOff>76200</xdr:rowOff>
    </xdr:to>
    <xdr:cxnSp macro="">
      <xdr:nvCxnSpPr>
        <xdr:cNvPr id="2286" name="Solver_line$B$30">
          <a:extLst>
            <a:ext uri="{FF2B5EF4-FFF2-40B4-BE49-F238E27FC236}">
              <a16:creationId xmlns:a16="http://schemas.microsoft.com/office/drawing/2014/main" id="{D2125809-6797-158C-61C5-7BCAD6EEAFB0}"/>
            </a:ext>
          </a:extLst>
        </xdr:cNvPr>
        <xdr:cNvCxnSpPr/>
      </xdr:nvCxnSpPr>
      <xdr:spPr>
        <a:xfrm>
          <a:off x="0" y="5416550"/>
          <a:ext cx="6096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xdr:row>
      <xdr:rowOff>76200</xdr:rowOff>
    </xdr:from>
    <xdr:to>
      <xdr:col>3</xdr:col>
      <xdr:colOff>0</xdr:colOff>
      <xdr:row>29</xdr:row>
      <xdr:rowOff>76200</xdr:rowOff>
    </xdr:to>
    <xdr:cxnSp macro="">
      <xdr:nvCxnSpPr>
        <xdr:cNvPr id="2287" name="Solver_shapecon$F$10">
          <a:extLst>
            <a:ext uri="{FF2B5EF4-FFF2-40B4-BE49-F238E27FC236}">
              <a16:creationId xmlns:a16="http://schemas.microsoft.com/office/drawing/2014/main" id="{74D132F3-4FCD-34DD-F82A-DB477C0104B4}"/>
            </a:ext>
          </a:extLst>
        </xdr:cNvPr>
        <xdr:cNvCxnSpPr/>
      </xdr:nvCxnSpPr>
      <xdr:spPr>
        <a:xfrm flipV="1">
          <a:off x="762000" y="1733550"/>
          <a:ext cx="254000" cy="36830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9</xdr:row>
      <xdr:rowOff>0</xdr:rowOff>
    </xdr:from>
    <xdr:to>
      <xdr:col>6</xdr:col>
      <xdr:colOff>0</xdr:colOff>
      <xdr:row>9</xdr:row>
      <xdr:rowOff>152400</xdr:rowOff>
    </xdr:to>
    <xdr:sp macro="" textlink="">
      <xdr:nvSpPr>
        <xdr:cNvPr id="2288" name="Solver_shape$F$10">
          <a:extLst>
            <a:ext uri="{FF2B5EF4-FFF2-40B4-BE49-F238E27FC236}">
              <a16:creationId xmlns:a16="http://schemas.microsoft.com/office/drawing/2014/main" id="{CC91D3D0-698C-C8CE-DCD5-FD99A59A8569}"/>
            </a:ext>
          </a:extLst>
        </xdr:cNvPr>
        <xdr:cNvSpPr/>
      </xdr:nvSpPr>
      <xdr:spPr>
        <a:xfrm>
          <a:off x="1816100" y="165735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9</xdr:row>
      <xdr:rowOff>76200</xdr:rowOff>
    </xdr:from>
    <xdr:to>
      <xdr:col>5</xdr:col>
      <xdr:colOff>0</xdr:colOff>
      <xdr:row>9</xdr:row>
      <xdr:rowOff>76200</xdr:rowOff>
    </xdr:to>
    <xdr:cxnSp macro="">
      <xdr:nvCxnSpPr>
        <xdr:cNvPr id="2289" name="Solver_line$F$10">
          <a:extLst>
            <a:ext uri="{FF2B5EF4-FFF2-40B4-BE49-F238E27FC236}">
              <a16:creationId xmlns:a16="http://schemas.microsoft.com/office/drawing/2014/main" id="{0D24303D-3948-5E67-BD4B-6A85AFF7C1F1}"/>
            </a:ext>
          </a:extLst>
        </xdr:cNvPr>
        <xdr:cNvCxnSpPr/>
      </xdr:nvCxnSpPr>
      <xdr:spPr>
        <a:xfrm>
          <a:off x="1016000" y="1733550"/>
          <a:ext cx="8001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xdr:row>
      <xdr:rowOff>76200</xdr:rowOff>
    </xdr:from>
    <xdr:to>
      <xdr:col>7</xdr:col>
      <xdr:colOff>0</xdr:colOff>
      <xdr:row>9</xdr:row>
      <xdr:rowOff>76200</xdr:rowOff>
    </xdr:to>
    <xdr:cxnSp macro="">
      <xdr:nvCxnSpPr>
        <xdr:cNvPr id="2290" name="Solver_shapecon$J$5">
          <a:extLst>
            <a:ext uri="{FF2B5EF4-FFF2-40B4-BE49-F238E27FC236}">
              <a16:creationId xmlns:a16="http://schemas.microsoft.com/office/drawing/2014/main" id="{032F0ED4-55C0-0407-FE12-BE3D8D6C8976}"/>
            </a:ext>
          </a:extLst>
        </xdr:cNvPr>
        <xdr:cNvCxnSpPr/>
      </xdr:nvCxnSpPr>
      <xdr:spPr>
        <a:xfrm flipV="1">
          <a:off x="1968500" y="812800"/>
          <a:ext cx="254000" cy="92075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4</xdr:row>
      <xdr:rowOff>0</xdr:rowOff>
    </xdr:from>
    <xdr:to>
      <xdr:col>10</xdr:col>
      <xdr:colOff>25400</xdr:colOff>
      <xdr:row>4</xdr:row>
      <xdr:rowOff>152400</xdr:rowOff>
    </xdr:to>
    <xdr:sp macro="" textlink="">
      <xdr:nvSpPr>
        <xdr:cNvPr id="2291" name="Solver_shape$J$5">
          <a:extLst>
            <a:ext uri="{FF2B5EF4-FFF2-40B4-BE49-F238E27FC236}">
              <a16:creationId xmlns:a16="http://schemas.microsoft.com/office/drawing/2014/main" id="{621CB213-36B5-F3CC-CEE0-2CB8550FF5B9}"/>
            </a:ext>
          </a:extLst>
        </xdr:cNvPr>
        <xdr:cNvSpPr/>
      </xdr:nvSpPr>
      <xdr:spPr>
        <a:xfrm>
          <a:off x="2857500" y="73660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xdr:row>
      <xdr:rowOff>76200</xdr:rowOff>
    </xdr:from>
    <xdr:to>
      <xdr:col>9</xdr:col>
      <xdr:colOff>0</xdr:colOff>
      <xdr:row>4</xdr:row>
      <xdr:rowOff>76200</xdr:rowOff>
    </xdr:to>
    <xdr:cxnSp macro="">
      <xdr:nvCxnSpPr>
        <xdr:cNvPr id="2292" name="Solver_line$J$5">
          <a:extLst>
            <a:ext uri="{FF2B5EF4-FFF2-40B4-BE49-F238E27FC236}">
              <a16:creationId xmlns:a16="http://schemas.microsoft.com/office/drawing/2014/main" id="{89CA0562-7E5B-FDA5-8FAE-1FB97FA6BC49}"/>
            </a:ext>
          </a:extLst>
        </xdr:cNvPr>
        <xdr:cNvCxnSpPr/>
      </xdr:nvCxnSpPr>
      <xdr:spPr>
        <a:xfrm>
          <a:off x="2222500" y="81280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xdr:row>
      <xdr:rowOff>76200</xdr:rowOff>
    </xdr:from>
    <xdr:to>
      <xdr:col>11</xdr:col>
      <xdr:colOff>0</xdr:colOff>
      <xdr:row>4</xdr:row>
      <xdr:rowOff>76200</xdr:rowOff>
    </xdr:to>
    <xdr:cxnSp macro="">
      <xdr:nvCxnSpPr>
        <xdr:cNvPr id="2293" name="Solver_shapecon$N$3">
          <a:extLst>
            <a:ext uri="{FF2B5EF4-FFF2-40B4-BE49-F238E27FC236}">
              <a16:creationId xmlns:a16="http://schemas.microsoft.com/office/drawing/2014/main" id="{021F6721-3705-77A6-4938-63E12CD31D1A}"/>
            </a:ext>
          </a:extLst>
        </xdr:cNvPr>
        <xdr:cNvCxnSpPr/>
      </xdr:nvCxnSpPr>
      <xdr:spPr>
        <a:xfrm flipV="1">
          <a:off x="3009900" y="44450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2</xdr:row>
      <xdr:rowOff>0</xdr:rowOff>
    </xdr:from>
    <xdr:to>
      <xdr:col>14</xdr:col>
      <xdr:colOff>0</xdr:colOff>
      <xdr:row>2</xdr:row>
      <xdr:rowOff>152400</xdr:rowOff>
    </xdr:to>
    <xdr:sp macro="" textlink="">
      <xdr:nvSpPr>
        <xdr:cNvPr id="2294" name="Solver_shape$N$3">
          <a:extLst>
            <a:ext uri="{FF2B5EF4-FFF2-40B4-BE49-F238E27FC236}">
              <a16:creationId xmlns:a16="http://schemas.microsoft.com/office/drawing/2014/main" id="{4CA8438B-AFD6-84BD-59AF-BF7AFB209409}"/>
            </a:ext>
          </a:extLst>
        </xdr:cNvPr>
        <xdr:cNvSpPr/>
      </xdr:nvSpPr>
      <xdr:spPr>
        <a:xfrm rot="16200000">
          <a:off x="4229100" y="3683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xdr:row>
      <xdr:rowOff>76200</xdr:rowOff>
    </xdr:from>
    <xdr:to>
      <xdr:col>13</xdr:col>
      <xdr:colOff>0</xdr:colOff>
      <xdr:row>2</xdr:row>
      <xdr:rowOff>76200</xdr:rowOff>
    </xdr:to>
    <xdr:cxnSp macro="">
      <xdr:nvCxnSpPr>
        <xdr:cNvPr id="2295" name="Solver_line$N$3">
          <a:extLst>
            <a:ext uri="{FF2B5EF4-FFF2-40B4-BE49-F238E27FC236}">
              <a16:creationId xmlns:a16="http://schemas.microsoft.com/office/drawing/2014/main" id="{BB330BE3-DB7F-656C-5DD8-4E2671F5EA7D}"/>
            </a:ext>
          </a:extLst>
        </xdr:cNvPr>
        <xdr:cNvCxnSpPr/>
      </xdr:nvCxnSpPr>
      <xdr:spPr>
        <a:xfrm>
          <a:off x="3263900" y="4445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xdr:row>
      <xdr:rowOff>76200</xdr:rowOff>
    </xdr:from>
    <xdr:to>
      <xdr:col>11</xdr:col>
      <xdr:colOff>0</xdr:colOff>
      <xdr:row>7</xdr:row>
      <xdr:rowOff>76200</xdr:rowOff>
    </xdr:to>
    <xdr:cxnSp macro="">
      <xdr:nvCxnSpPr>
        <xdr:cNvPr id="2296" name="Solver_shapecon$N$8">
          <a:extLst>
            <a:ext uri="{FF2B5EF4-FFF2-40B4-BE49-F238E27FC236}">
              <a16:creationId xmlns:a16="http://schemas.microsoft.com/office/drawing/2014/main" id="{9F913DB0-6B2B-67FE-FE8D-34A5C8AA9F5E}"/>
            </a:ext>
          </a:extLst>
        </xdr:cNvPr>
        <xdr:cNvCxnSpPr/>
      </xdr:nvCxnSpPr>
      <xdr:spPr>
        <a:xfrm>
          <a:off x="3009900" y="78105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7</xdr:row>
      <xdr:rowOff>0</xdr:rowOff>
    </xdr:from>
    <xdr:to>
      <xdr:col>14</xdr:col>
      <xdr:colOff>0</xdr:colOff>
      <xdr:row>7</xdr:row>
      <xdr:rowOff>152400</xdr:rowOff>
    </xdr:to>
    <xdr:sp macro="" textlink="">
      <xdr:nvSpPr>
        <xdr:cNvPr id="2297" name="Solver_shape$N$8">
          <a:extLst>
            <a:ext uri="{FF2B5EF4-FFF2-40B4-BE49-F238E27FC236}">
              <a16:creationId xmlns:a16="http://schemas.microsoft.com/office/drawing/2014/main" id="{C8BED41E-A423-3CA7-89E7-E5DB3C8C4E3F}"/>
            </a:ext>
          </a:extLst>
        </xdr:cNvPr>
        <xdr:cNvSpPr/>
      </xdr:nvSpPr>
      <xdr:spPr>
        <a:xfrm rot="16200000">
          <a:off x="4229100" y="12255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7</xdr:row>
      <xdr:rowOff>76200</xdr:rowOff>
    </xdr:from>
    <xdr:to>
      <xdr:col>13</xdr:col>
      <xdr:colOff>0</xdr:colOff>
      <xdr:row>7</xdr:row>
      <xdr:rowOff>76200</xdr:rowOff>
    </xdr:to>
    <xdr:cxnSp macro="">
      <xdr:nvCxnSpPr>
        <xdr:cNvPr id="2298" name="Solver_line$N$8">
          <a:extLst>
            <a:ext uri="{FF2B5EF4-FFF2-40B4-BE49-F238E27FC236}">
              <a16:creationId xmlns:a16="http://schemas.microsoft.com/office/drawing/2014/main" id="{61B62593-D72C-9304-C483-D5B8E1A7FC50}"/>
            </a:ext>
          </a:extLst>
        </xdr:cNvPr>
        <xdr:cNvCxnSpPr/>
      </xdr:nvCxnSpPr>
      <xdr:spPr>
        <a:xfrm>
          <a:off x="3263900" y="13017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76200</xdr:rowOff>
    </xdr:from>
    <xdr:to>
      <xdr:col>7</xdr:col>
      <xdr:colOff>0</xdr:colOff>
      <xdr:row>14</xdr:row>
      <xdr:rowOff>76200</xdr:rowOff>
    </xdr:to>
    <xdr:cxnSp macro="">
      <xdr:nvCxnSpPr>
        <xdr:cNvPr id="2299" name="Solver_shapecon$J$15">
          <a:extLst>
            <a:ext uri="{FF2B5EF4-FFF2-40B4-BE49-F238E27FC236}">
              <a16:creationId xmlns:a16="http://schemas.microsoft.com/office/drawing/2014/main" id="{CA23A46E-4610-3E1D-FAA1-E7EF1C4D3135}"/>
            </a:ext>
          </a:extLst>
        </xdr:cNvPr>
        <xdr:cNvCxnSpPr/>
      </xdr:nvCxnSpPr>
      <xdr:spPr>
        <a:xfrm>
          <a:off x="1968500" y="1638300"/>
          <a:ext cx="254000" cy="8890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14</xdr:row>
      <xdr:rowOff>0</xdr:rowOff>
    </xdr:from>
    <xdr:to>
      <xdr:col>10</xdr:col>
      <xdr:colOff>25400</xdr:colOff>
      <xdr:row>14</xdr:row>
      <xdr:rowOff>152400</xdr:rowOff>
    </xdr:to>
    <xdr:sp macro="" textlink="">
      <xdr:nvSpPr>
        <xdr:cNvPr id="2300" name="Solver_shape$J$15">
          <a:extLst>
            <a:ext uri="{FF2B5EF4-FFF2-40B4-BE49-F238E27FC236}">
              <a16:creationId xmlns:a16="http://schemas.microsoft.com/office/drawing/2014/main" id="{4402A157-5FAE-156A-4C0B-D36F9D2EE3CC}"/>
            </a:ext>
          </a:extLst>
        </xdr:cNvPr>
        <xdr:cNvSpPr/>
      </xdr:nvSpPr>
      <xdr:spPr>
        <a:xfrm>
          <a:off x="2857500" y="2451100"/>
          <a:ext cx="152400" cy="152400"/>
        </a:xfrm>
        <a:prstGeom prst="flowChartProcess">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14</xdr:row>
      <xdr:rowOff>76200</xdr:rowOff>
    </xdr:from>
    <xdr:to>
      <xdr:col>9</xdr:col>
      <xdr:colOff>0</xdr:colOff>
      <xdr:row>14</xdr:row>
      <xdr:rowOff>76200</xdr:rowOff>
    </xdr:to>
    <xdr:cxnSp macro="">
      <xdr:nvCxnSpPr>
        <xdr:cNvPr id="2301" name="Solver_line$J$15">
          <a:extLst>
            <a:ext uri="{FF2B5EF4-FFF2-40B4-BE49-F238E27FC236}">
              <a16:creationId xmlns:a16="http://schemas.microsoft.com/office/drawing/2014/main" id="{3260EAE7-F8E2-F0AC-6092-45BE516D0646}"/>
            </a:ext>
          </a:extLst>
        </xdr:cNvPr>
        <xdr:cNvCxnSpPr/>
      </xdr:nvCxnSpPr>
      <xdr:spPr>
        <a:xfrm>
          <a:off x="2222500" y="252730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76200</xdr:rowOff>
    </xdr:from>
    <xdr:to>
      <xdr:col>11</xdr:col>
      <xdr:colOff>0</xdr:colOff>
      <xdr:row>14</xdr:row>
      <xdr:rowOff>76200</xdr:rowOff>
    </xdr:to>
    <xdr:cxnSp macro="">
      <xdr:nvCxnSpPr>
        <xdr:cNvPr id="2302" name="Solver_shapecon$N$13">
          <a:extLst>
            <a:ext uri="{FF2B5EF4-FFF2-40B4-BE49-F238E27FC236}">
              <a16:creationId xmlns:a16="http://schemas.microsoft.com/office/drawing/2014/main" id="{3E31D009-215B-BF9C-476B-AAFADC09274D}"/>
            </a:ext>
          </a:extLst>
        </xdr:cNvPr>
        <xdr:cNvCxnSpPr/>
      </xdr:nvCxnSpPr>
      <xdr:spPr>
        <a:xfrm flipV="1">
          <a:off x="3009900" y="215900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12</xdr:row>
      <xdr:rowOff>0</xdr:rowOff>
    </xdr:from>
    <xdr:to>
      <xdr:col>14</xdr:col>
      <xdr:colOff>0</xdr:colOff>
      <xdr:row>12</xdr:row>
      <xdr:rowOff>152400</xdr:rowOff>
    </xdr:to>
    <xdr:sp macro="" textlink="">
      <xdr:nvSpPr>
        <xdr:cNvPr id="2303" name="Solver_shape$N$13">
          <a:extLst>
            <a:ext uri="{FF2B5EF4-FFF2-40B4-BE49-F238E27FC236}">
              <a16:creationId xmlns:a16="http://schemas.microsoft.com/office/drawing/2014/main" id="{6A4E2DC4-3638-C47A-7556-78D866543705}"/>
            </a:ext>
          </a:extLst>
        </xdr:cNvPr>
        <xdr:cNvSpPr/>
      </xdr:nvSpPr>
      <xdr:spPr>
        <a:xfrm rot="16200000">
          <a:off x="4229100" y="20828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12</xdr:row>
      <xdr:rowOff>76200</xdr:rowOff>
    </xdr:from>
    <xdr:to>
      <xdr:col>13</xdr:col>
      <xdr:colOff>0</xdr:colOff>
      <xdr:row>12</xdr:row>
      <xdr:rowOff>76200</xdr:rowOff>
    </xdr:to>
    <xdr:cxnSp macro="">
      <xdr:nvCxnSpPr>
        <xdr:cNvPr id="2304" name="Solver_line$N$13">
          <a:extLst>
            <a:ext uri="{FF2B5EF4-FFF2-40B4-BE49-F238E27FC236}">
              <a16:creationId xmlns:a16="http://schemas.microsoft.com/office/drawing/2014/main" id="{188E4C0F-C86B-A07A-9120-7E9648BE40D2}"/>
            </a:ext>
          </a:extLst>
        </xdr:cNvPr>
        <xdr:cNvCxnSpPr/>
      </xdr:nvCxnSpPr>
      <xdr:spPr>
        <a:xfrm>
          <a:off x="3263900" y="21590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xdr:row>
      <xdr:rowOff>76200</xdr:rowOff>
    </xdr:from>
    <xdr:to>
      <xdr:col>11</xdr:col>
      <xdr:colOff>0</xdr:colOff>
      <xdr:row>17</xdr:row>
      <xdr:rowOff>76200</xdr:rowOff>
    </xdr:to>
    <xdr:cxnSp macro="">
      <xdr:nvCxnSpPr>
        <xdr:cNvPr id="2305" name="Solver_shapecon$N$18">
          <a:extLst>
            <a:ext uri="{FF2B5EF4-FFF2-40B4-BE49-F238E27FC236}">
              <a16:creationId xmlns:a16="http://schemas.microsoft.com/office/drawing/2014/main" id="{97A0E29B-1D44-CC89-EDBB-102334662A94}"/>
            </a:ext>
          </a:extLst>
        </xdr:cNvPr>
        <xdr:cNvCxnSpPr/>
      </xdr:nvCxnSpPr>
      <xdr:spPr>
        <a:xfrm>
          <a:off x="3009900" y="249555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17</xdr:row>
      <xdr:rowOff>0</xdr:rowOff>
    </xdr:from>
    <xdr:to>
      <xdr:col>14</xdr:col>
      <xdr:colOff>0</xdr:colOff>
      <xdr:row>17</xdr:row>
      <xdr:rowOff>152400</xdr:rowOff>
    </xdr:to>
    <xdr:sp macro="" textlink="">
      <xdr:nvSpPr>
        <xdr:cNvPr id="2306" name="Solver_shape$N$18">
          <a:extLst>
            <a:ext uri="{FF2B5EF4-FFF2-40B4-BE49-F238E27FC236}">
              <a16:creationId xmlns:a16="http://schemas.microsoft.com/office/drawing/2014/main" id="{DBC6922F-EE2F-42BF-A9F6-2F7BE05719E5}"/>
            </a:ext>
          </a:extLst>
        </xdr:cNvPr>
        <xdr:cNvSpPr/>
      </xdr:nvSpPr>
      <xdr:spPr>
        <a:xfrm rot="16200000">
          <a:off x="4229100" y="29400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17</xdr:row>
      <xdr:rowOff>76200</xdr:rowOff>
    </xdr:from>
    <xdr:to>
      <xdr:col>13</xdr:col>
      <xdr:colOff>0</xdr:colOff>
      <xdr:row>17</xdr:row>
      <xdr:rowOff>76200</xdr:rowOff>
    </xdr:to>
    <xdr:cxnSp macro="">
      <xdr:nvCxnSpPr>
        <xdr:cNvPr id="2307" name="Solver_line$N$18">
          <a:extLst>
            <a:ext uri="{FF2B5EF4-FFF2-40B4-BE49-F238E27FC236}">
              <a16:creationId xmlns:a16="http://schemas.microsoft.com/office/drawing/2014/main" id="{987C8987-2115-6279-494C-5500274FB3F7}"/>
            </a:ext>
          </a:extLst>
        </xdr:cNvPr>
        <xdr:cNvCxnSpPr/>
      </xdr:nvCxnSpPr>
      <xdr:spPr>
        <a:xfrm>
          <a:off x="3263900" y="30162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29</xdr:row>
      <xdr:rowOff>76200</xdr:rowOff>
    </xdr:from>
    <xdr:to>
      <xdr:col>3</xdr:col>
      <xdr:colOff>0</xdr:colOff>
      <xdr:row>29</xdr:row>
      <xdr:rowOff>76200</xdr:rowOff>
    </xdr:to>
    <xdr:cxnSp macro="">
      <xdr:nvCxnSpPr>
        <xdr:cNvPr id="2308" name="Solver_shapecon$F$30">
          <a:extLst>
            <a:ext uri="{FF2B5EF4-FFF2-40B4-BE49-F238E27FC236}">
              <a16:creationId xmlns:a16="http://schemas.microsoft.com/office/drawing/2014/main" id="{C4F0EEE9-DC4A-ACEB-942E-6FEC0270B24F}"/>
            </a:ext>
          </a:extLst>
        </xdr:cNvPr>
        <xdr:cNvCxnSpPr/>
      </xdr:nvCxnSpPr>
      <xdr:spPr>
        <a:xfrm>
          <a:off x="762000" y="5194300"/>
          <a:ext cx="254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29</xdr:row>
      <xdr:rowOff>0</xdr:rowOff>
    </xdr:from>
    <xdr:to>
      <xdr:col>6</xdr:col>
      <xdr:colOff>0</xdr:colOff>
      <xdr:row>29</xdr:row>
      <xdr:rowOff>152400</xdr:rowOff>
    </xdr:to>
    <xdr:sp macro="" textlink="">
      <xdr:nvSpPr>
        <xdr:cNvPr id="2309" name="Solver_shape$F$30">
          <a:extLst>
            <a:ext uri="{FF2B5EF4-FFF2-40B4-BE49-F238E27FC236}">
              <a16:creationId xmlns:a16="http://schemas.microsoft.com/office/drawing/2014/main" id="{08AD5F3A-6831-D77A-E4FA-BFCB0494D690}"/>
            </a:ext>
          </a:extLst>
        </xdr:cNvPr>
        <xdr:cNvSpPr/>
      </xdr:nvSpPr>
      <xdr:spPr>
        <a:xfrm>
          <a:off x="1816100" y="511810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29</xdr:row>
      <xdr:rowOff>76200</xdr:rowOff>
    </xdr:from>
    <xdr:to>
      <xdr:col>5</xdr:col>
      <xdr:colOff>0</xdr:colOff>
      <xdr:row>29</xdr:row>
      <xdr:rowOff>76200</xdr:rowOff>
    </xdr:to>
    <xdr:cxnSp macro="">
      <xdr:nvCxnSpPr>
        <xdr:cNvPr id="2310" name="Solver_line$F$30">
          <a:extLst>
            <a:ext uri="{FF2B5EF4-FFF2-40B4-BE49-F238E27FC236}">
              <a16:creationId xmlns:a16="http://schemas.microsoft.com/office/drawing/2014/main" id="{6C33B9B9-E346-C3A2-3CD5-19B7B3EEE081}"/>
            </a:ext>
          </a:extLst>
        </xdr:cNvPr>
        <xdr:cNvCxnSpPr/>
      </xdr:nvCxnSpPr>
      <xdr:spPr>
        <a:xfrm>
          <a:off x="1016000" y="5194300"/>
          <a:ext cx="8001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xdr:row>
      <xdr:rowOff>76200</xdr:rowOff>
    </xdr:from>
    <xdr:to>
      <xdr:col>7</xdr:col>
      <xdr:colOff>0</xdr:colOff>
      <xdr:row>29</xdr:row>
      <xdr:rowOff>76200</xdr:rowOff>
    </xdr:to>
    <xdr:cxnSp macro="">
      <xdr:nvCxnSpPr>
        <xdr:cNvPr id="2311" name="Solver_shapecon$J$25">
          <a:extLst>
            <a:ext uri="{FF2B5EF4-FFF2-40B4-BE49-F238E27FC236}">
              <a16:creationId xmlns:a16="http://schemas.microsoft.com/office/drawing/2014/main" id="{717EBC2E-AAA7-9A10-C91F-BBD3511D8F5B}"/>
            </a:ext>
          </a:extLst>
        </xdr:cNvPr>
        <xdr:cNvCxnSpPr/>
      </xdr:nvCxnSpPr>
      <xdr:spPr>
        <a:xfrm flipV="1">
          <a:off x="1968500" y="4273550"/>
          <a:ext cx="254000" cy="92075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24</xdr:row>
      <xdr:rowOff>0</xdr:rowOff>
    </xdr:from>
    <xdr:to>
      <xdr:col>10</xdr:col>
      <xdr:colOff>25400</xdr:colOff>
      <xdr:row>24</xdr:row>
      <xdr:rowOff>152400</xdr:rowOff>
    </xdr:to>
    <xdr:sp macro="" textlink="">
      <xdr:nvSpPr>
        <xdr:cNvPr id="2312" name="Solver_shape$J$25">
          <a:extLst>
            <a:ext uri="{FF2B5EF4-FFF2-40B4-BE49-F238E27FC236}">
              <a16:creationId xmlns:a16="http://schemas.microsoft.com/office/drawing/2014/main" id="{D6C462FB-03CC-DD87-9959-71FC14991B9D}"/>
            </a:ext>
          </a:extLst>
        </xdr:cNvPr>
        <xdr:cNvSpPr/>
      </xdr:nvSpPr>
      <xdr:spPr>
        <a:xfrm>
          <a:off x="2857500" y="419735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24</xdr:row>
      <xdr:rowOff>76200</xdr:rowOff>
    </xdr:from>
    <xdr:to>
      <xdr:col>9</xdr:col>
      <xdr:colOff>0</xdr:colOff>
      <xdr:row>24</xdr:row>
      <xdr:rowOff>76200</xdr:rowOff>
    </xdr:to>
    <xdr:cxnSp macro="">
      <xdr:nvCxnSpPr>
        <xdr:cNvPr id="2313" name="Solver_line$J$25">
          <a:extLst>
            <a:ext uri="{FF2B5EF4-FFF2-40B4-BE49-F238E27FC236}">
              <a16:creationId xmlns:a16="http://schemas.microsoft.com/office/drawing/2014/main" id="{B06FF815-4706-99F9-B33E-1DD8C9719FA9}"/>
            </a:ext>
          </a:extLst>
        </xdr:cNvPr>
        <xdr:cNvCxnSpPr/>
      </xdr:nvCxnSpPr>
      <xdr:spPr>
        <a:xfrm>
          <a:off x="2222500" y="427355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22</xdr:row>
      <xdr:rowOff>76200</xdr:rowOff>
    </xdr:from>
    <xdr:to>
      <xdr:col>11</xdr:col>
      <xdr:colOff>0</xdr:colOff>
      <xdr:row>24</xdr:row>
      <xdr:rowOff>76200</xdr:rowOff>
    </xdr:to>
    <xdr:cxnSp macro="">
      <xdr:nvCxnSpPr>
        <xdr:cNvPr id="2314" name="Solver_shapecon$N$23">
          <a:extLst>
            <a:ext uri="{FF2B5EF4-FFF2-40B4-BE49-F238E27FC236}">
              <a16:creationId xmlns:a16="http://schemas.microsoft.com/office/drawing/2014/main" id="{B74F3C15-FC76-692E-0C8F-4DC0AE41E042}"/>
            </a:ext>
          </a:extLst>
        </xdr:cNvPr>
        <xdr:cNvCxnSpPr/>
      </xdr:nvCxnSpPr>
      <xdr:spPr>
        <a:xfrm flipV="1">
          <a:off x="3009900" y="390525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22</xdr:row>
      <xdr:rowOff>0</xdr:rowOff>
    </xdr:from>
    <xdr:to>
      <xdr:col>14</xdr:col>
      <xdr:colOff>0</xdr:colOff>
      <xdr:row>22</xdr:row>
      <xdr:rowOff>152400</xdr:rowOff>
    </xdr:to>
    <xdr:sp macro="" textlink="">
      <xdr:nvSpPr>
        <xdr:cNvPr id="2315" name="Solver_shape$N$23">
          <a:extLst>
            <a:ext uri="{FF2B5EF4-FFF2-40B4-BE49-F238E27FC236}">
              <a16:creationId xmlns:a16="http://schemas.microsoft.com/office/drawing/2014/main" id="{7F197907-8A38-5A43-A41C-FA525DB3A991}"/>
            </a:ext>
          </a:extLst>
        </xdr:cNvPr>
        <xdr:cNvSpPr/>
      </xdr:nvSpPr>
      <xdr:spPr>
        <a:xfrm rot="16200000">
          <a:off x="4229100" y="38290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22</xdr:row>
      <xdr:rowOff>76200</xdr:rowOff>
    </xdr:from>
    <xdr:to>
      <xdr:col>13</xdr:col>
      <xdr:colOff>0</xdr:colOff>
      <xdr:row>22</xdr:row>
      <xdr:rowOff>76200</xdr:rowOff>
    </xdr:to>
    <xdr:cxnSp macro="">
      <xdr:nvCxnSpPr>
        <xdr:cNvPr id="2316" name="Solver_line$N$23">
          <a:extLst>
            <a:ext uri="{FF2B5EF4-FFF2-40B4-BE49-F238E27FC236}">
              <a16:creationId xmlns:a16="http://schemas.microsoft.com/office/drawing/2014/main" id="{3F1DDFB7-3BCB-5A09-D445-16D88A7BE5E1}"/>
            </a:ext>
          </a:extLst>
        </xdr:cNvPr>
        <xdr:cNvCxnSpPr/>
      </xdr:nvCxnSpPr>
      <xdr:spPr>
        <a:xfrm>
          <a:off x="3263900" y="39052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24</xdr:row>
      <xdr:rowOff>76200</xdr:rowOff>
    </xdr:from>
    <xdr:to>
      <xdr:col>11</xdr:col>
      <xdr:colOff>0</xdr:colOff>
      <xdr:row>27</xdr:row>
      <xdr:rowOff>76200</xdr:rowOff>
    </xdr:to>
    <xdr:cxnSp macro="">
      <xdr:nvCxnSpPr>
        <xdr:cNvPr id="2317" name="Solver_shapecon$N$28">
          <a:extLst>
            <a:ext uri="{FF2B5EF4-FFF2-40B4-BE49-F238E27FC236}">
              <a16:creationId xmlns:a16="http://schemas.microsoft.com/office/drawing/2014/main" id="{FA9FFD3E-757D-BC89-C929-5F2E6DD4F1A6}"/>
            </a:ext>
          </a:extLst>
        </xdr:cNvPr>
        <xdr:cNvCxnSpPr/>
      </xdr:nvCxnSpPr>
      <xdr:spPr>
        <a:xfrm>
          <a:off x="3009900" y="424180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27</xdr:row>
      <xdr:rowOff>0</xdr:rowOff>
    </xdr:from>
    <xdr:to>
      <xdr:col>14</xdr:col>
      <xdr:colOff>0</xdr:colOff>
      <xdr:row>27</xdr:row>
      <xdr:rowOff>152400</xdr:rowOff>
    </xdr:to>
    <xdr:sp macro="" textlink="">
      <xdr:nvSpPr>
        <xdr:cNvPr id="2318" name="Solver_shape$N$28">
          <a:extLst>
            <a:ext uri="{FF2B5EF4-FFF2-40B4-BE49-F238E27FC236}">
              <a16:creationId xmlns:a16="http://schemas.microsoft.com/office/drawing/2014/main" id="{4300A6EE-5DF7-62E9-84A9-B3012F6AA113}"/>
            </a:ext>
          </a:extLst>
        </xdr:cNvPr>
        <xdr:cNvSpPr/>
      </xdr:nvSpPr>
      <xdr:spPr>
        <a:xfrm rot="16200000">
          <a:off x="4229100" y="46863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27</xdr:row>
      <xdr:rowOff>76200</xdr:rowOff>
    </xdr:from>
    <xdr:to>
      <xdr:col>13</xdr:col>
      <xdr:colOff>0</xdr:colOff>
      <xdr:row>27</xdr:row>
      <xdr:rowOff>76200</xdr:rowOff>
    </xdr:to>
    <xdr:cxnSp macro="">
      <xdr:nvCxnSpPr>
        <xdr:cNvPr id="2319" name="Solver_line$N$28">
          <a:extLst>
            <a:ext uri="{FF2B5EF4-FFF2-40B4-BE49-F238E27FC236}">
              <a16:creationId xmlns:a16="http://schemas.microsoft.com/office/drawing/2014/main" id="{9F80E60D-4C63-F226-5DBE-0C52DBB40CE4}"/>
            </a:ext>
          </a:extLst>
        </xdr:cNvPr>
        <xdr:cNvCxnSpPr/>
      </xdr:nvCxnSpPr>
      <xdr:spPr>
        <a:xfrm>
          <a:off x="3263900" y="47625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29</xdr:row>
      <xdr:rowOff>76200</xdr:rowOff>
    </xdr:from>
    <xdr:to>
      <xdr:col>7</xdr:col>
      <xdr:colOff>0</xdr:colOff>
      <xdr:row>34</xdr:row>
      <xdr:rowOff>76200</xdr:rowOff>
    </xdr:to>
    <xdr:cxnSp macro="">
      <xdr:nvCxnSpPr>
        <xdr:cNvPr id="2320" name="Solver_shapecon$J$35">
          <a:extLst>
            <a:ext uri="{FF2B5EF4-FFF2-40B4-BE49-F238E27FC236}">
              <a16:creationId xmlns:a16="http://schemas.microsoft.com/office/drawing/2014/main" id="{5552FC25-AF4D-3822-B2C3-77F6F2162FFD}"/>
            </a:ext>
          </a:extLst>
        </xdr:cNvPr>
        <xdr:cNvCxnSpPr/>
      </xdr:nvCxnSpPr>
      <xdr:spPr>
        <a:xfrm>
          <a:off x="1968500" y="5099050"/>
          <a:ext cx="254000" cy="8890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34</xdr:row>
      <xdr:rowOff>0</xdr:rowOff>
    </xdr:from>
    <xdr:to>
      <xdr:col>10</xdr:col>
      <xdr:colOff>25400</xdr:colOff>
      <xdr:row>34</xdr:row>
      <xdr:rowOff>152400</xdr:rowOff>
    </xdr:to>
    <xdr:sp macro="" textlink="">
      <xdr:nvSpPr>
        <xdr:cNvPr id="2321" name="Solver_shape$J$35">
          <a:extLst>
            <a:ext uri="{FF2B5EF4-FFF2-40B4-BE49-F238E27FC236}">
              <a16:creationId xmlns:a16="http://schemas.microsoft.com/office/drawing/2014/main" id="{A06ED8D0-9FAB-B40E-D55B-02B9E51E5C7A}"/>
            </a:ext>
          </a:extLst>
        </xdr:cNvPr>
        <xdr:cNvSpPr/>
      </xdr:nvSpPr>
      <xdr:spPr>
        <a:xfrm>
          <a:off x="2857500" y="5911850"/>
          <a:ext cx="152400" cy="152400"/>
        </a:xfrm>
        <a:prstGeom prst="flowChartProcess">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34</xdr:row>
      <xdr:rowOff>76200</xdr:rowOff>
    </xdr:from>
    <xdr:to>
      <xdr:col>9</xdr:col>
      <xdr:colOff>0</xdr:colOff>
      <xdr:row>34</xdr:row>
      <xdr:rowOff>76200</xdr:rowOff>
    </xdr:to>
    <xdr:cxnSp macro="">
      <xdr:nvCxnSpPr>
        <xdr:cNvPr id="2322" name="Solver_line$J$35">
          <a:extLst>
            <a:ext uri="{FF2B5EF4-FFF2-40B4-BE49-F238E27FC236}">
              <a16:creationId xmlns:a16="http://schemas.microsoft.com/office/drawing/2014/main" id="{F611B2C9-B699-229B-6040-94D36077A360}"/>
            </a:ext>
          </a:extLst>
        </xdr:cNvPr>
        <xdr:cNvCxnSpPr/>
      </xdr:nvCxnSpPr>
      <xdr:spPr>
        <a:xfrm>
          <a:off x="2222500" y="598805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32</xdr:row>
      <xdr:rowOff>76200</xdr:rowOff>
    </xdr:from>
    <xdr:to>
      <xdr:col>11</xdr:col>
      <xdr:colOff>0</xdr:colOff>
      <xdr:row>34</xdr:row>
      <xdr:rowOff>76200</xdr:rowOff>
    </xdr:to>
    <xdr:cxnSp macro="">
      <xdr:nvCxnSpPr>
        <xdr:cNvPr id="2323" name="Solver_shapecon$N$33">
          <a:extLst>
            <a:ext uri="{FF2B5EF4-FFF2-40B4-BE49-F238E27FC236}">
              <a16:creationId xmlns:a16="http://schemas.microsoft.com/office/drawing/2014/main" id="{A4A857F3-0932-C955-C9DD-752CA4301334}"/>
            </a:ext>
          </a:extLst>
        </xdr:cNvPr>
        <xdr:cNvCxnSpPr/>
      </xdr:nvCxnSpPr>
      <xdr:spPr>
        <a:xfrm flipV="1">
          <a:off x="3009900" y="561975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32</xdr:row>
      <xdr:rowOff>0</xdr:rowOff>
    </xdr:from>
    <xdr:to>
      <xdr:col>14</xdr:col>
      <xdr:colOff>0</xdr:colOff>
      <xdr:row>32</xdr:row>
      <xdr:rowOff>152400</xdr:rowOff>
    </xdr:to>
    <xdr:sp macro="" textlink="">
      <xdr:nvSpPr>
        <xdr:cNvPr id="2324" name="Solver_shape$N$33">
          <a:extLst>
            <a:ext uri="{FF2B5EF4-FFF2-40B4-BE49-F238E27FC236}">
              <a16:creationId xmlns:a16="http://schemas.microsoft.com/office/drawing/2014/main" id="{6C1C86F9-C5DF-09C9-B29A-A26E9EAC2946}"/>
            </a:ext>
          </a:extLst>
        </xdr:cNvPr>
        <xdr:cNvSpPr/>
      </xdr:nvSpPr>
      <xdr:spPr>
        <a:xfrm rot="16200000">
          <a:off x="4229100" y="55435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32</xdr:row>
      <xdr:rowOff>76200</xdr:rowOff>
    </xdr:from>
    <xdr:to>
      <xdr:col>13</xdr:col>
      <xdr:colOff>0</xdr:colOff>
      <xdr:row>32</xdr:row>
      <xdr:rowOff>76200</xdr:rowOff>
    </xdr:to>
    <xdr:cxnSp macro="">
      <xdr:nvCxnSpPr>
        <xdr:cNvPr id="2325" name="Solver_line$N$33">
          <a:extLst>
            <a:ext uri="{FF2B5EF4-FFF2-40B4-BE49-F238E27FC236}">
              <a16:creationId xmlns:a16="http://schemas.microsoft.com/office/drawing/2014/main" id="{7D9FC048-E973-279D-8079-D17E696CB92D}"/>
            </a:ext>
          </a:extLst>
        </xdr:cNvPr>
        <xdr:cNvCxnSpPr/>
      </xdr:nvCxnSpPr>
      <xdr:spPr>
        <a:xfrm>
          <a:off x="3263900" y="56197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34</xdr:row>
      <xdr:rowOff>76200</xdr:rowOff>
    </xdr:from>
    <xdr:to>
      <xdr:col>11</xdr:col>
      <xdr:colOff>0</xdr:colOff>
      <xdr:row>37</xdr:row>
      <xdr:rowOff>76200</xdr:rowOff>
    </xdr:to>
    <xdr:cxnSp macro="">
      <xdr:nvCxnSpPr>
        <xdr:cNvPr id="2326" name="Solver_shapecon$N$38">
          <a:extLst>
            <a:ext uri="{FF2B5EF4-FFF2-40B4-BE49-F238E27FC236}">
              <a16:creationId xmlns:a16="http://schemas.microsoft.com/office/drawing/2014/main" id="{FF7FA247-4416-E646-CB9B-40BAEE59FAEF}"/>
            </a:ext>
          </a:extLst>
        </xdr:cNvPr>
        <xdr:cNvCxnSpPr/>
      </xdr:nvCxnSpPr>
      <xdr:spPr>
        <a:xfrm>
          <a:off x="3009900" y="595630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37</xdr:row>
      <xdr:rowOff>0</xdr:rowOff>
    </xdr:from>
    <xdr:to>
      <xdr:col>14</xdr:col>
      <xdr:colOff>0</xdr:colOff>
      <xdr:row>37</xdr:row>
      <xdr:rowOff>152400</xdr:rowOff>
    </xdr:to>
    <xdr:sp macro="" textlink="">
      <xdr:nvSpPr>
        <xdr:cNvPr id="2327" name="Solver_shape$N$38">
          <a:extLst>
            <a:ext uri="{FF2B5EF4-FFF2-40B4-BE49-F238E27FC236}">
              <a16:creationId xmlns:a16="http://schemas.microsoft.com/office/drawing/2014/main" id="{1089F6FB-9BDF-1A17-8D26-39F009BAA032}"/>
            </a:ext>
          </a:extLst>
        </xdr:cNvPr>
        <xdr:cNvSpPr/>
      </xdr:nvSpPr>
      <xdr:spPr>
        <a:xfrm rot="16200000">
          <a:off x="4229100" y="64008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37</xdr:row>
      <xdr:rowOff>76200</xdr:rowOff>
    </xdr:from>
    <xdr:to>
      <xdr:col>13</xdr:col>
      <xdr:colOff>0</xdr:colOff>
      <xdr:row>37</xdr:row>
      <xdr:rowOff>76200</xdr:rowOff>
    </xdr:to>
    <xdr:cxnSp macro="">
      <xdr:nvCxnSpPr>
        <xdr:cNvPr id="2328" name="Solver_line$N$38">
          <a:extLst>
            <a:ext uri="{FF2B5EF4-FFF2-40B4-BE49-F238E27FC236}">
              <a16:creationId xmlns:a16="http://schemas.microsoft.com/office/drawing/2014/main" id="{0AB919EC-371C-90C5-6801-B09E51EB1C46}"/>
            </a:ext>
          </a:extLst>
        </xdr:cNvPr>
        <xdr:cNvCxnSpPr/>
      </xdr:nvCxnSpPr>
      <xdr:spPr>
        <a:xfrm>
          <a:off x="3263900" y="64770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29</xdr:row>
      <xdr:rowOff>76200</xdr:rowOff>
    </xdr:from>
    <xdr:to>
      <xdr:col>3</xdr:col>
      <xdr:colOff>0</xdr:colOff>
      <xdr:row>49</xdr:row>
      <xdr:rowOff>76200</xdr:rowOff>
    </xdr:to>
    <xdr:cxnSp macro="">
      <xdr:nvCxnSpPr>
        <xdr:cNvPr id="2329" name="Solver_shapecon$F$50">
          <a:extLst>
            <a:ext uri="{FF2B5EF4-FFF2-40B4-BE49-F238E27FC236}">
              <a16:creationId xmlns:a16="http://schemas.microsoft.com/office/drawing/2014/main" id="{5BDC4999-A1BC-CCA6-CD81-69A7BA77DEF2}"/>
            </a:ext>
          </a:extLst>
        </xdr:cNvPr>
        <xdr:cNvCxnSpPr/>
      </xdr:nvCxnSpPr>
      <xdr:spPr>
        <a:xfrm>
          <a:off x="762000" y="5099050"/>
          <a:ext cx="254000" cy="35560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49</xdr:row>
      <xdr:rowOff>0</xdr:rowOff>
    </xdr:from>
    <xdr:to>
      <xdr:col>6</xdr:col>
      <xdr:colOff>0</xdr:colOff>
      <xdr:row>49</xdr:row>
      <xdr:rowOff>152400</xdr:rowOff>
    </xdr:to>
    <xdr:sp macro="" textlink="">
      <xdr:nvSpPr>
        <xdr:cNvPr id="2330" name="Solver_shape$F$50">
          <a:extLst>
            <a:ext uri="{FF2B5EF4-FFF2-40B4-BE49-F238E27FC236}">
              <a16:creationId xmlns:a16="http://schemas.microsoft.com/office/drawing/2014/main" id="{A8E3BDB4-AC33-20CA-BDD4-67309F0E3C97}"/>
            </a:ext>
          </a:extLst>
        </xdr:cNvPr>
        <xdr:cNvSpPr/>
      </xdr:nvSpPr>
      <xdr:spPr>
        <a:xfrm>
          <a:off x="1816100" y="857885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49</xdr:row>
      <xdr:rowOff>76200</xdr:rowOff>
    </xdr:from>
    <xdr:to>
      <xdr:col>5</xdr:col>
      <xdr:colOff>0</xdr:colOff>
      <xdr:row>49</xdr:row>
      <xdr:rowOff>76200</xdr:rowOff>
    </xdr:to>
    <xdr:cxnSp macro="">
      <xdr:nvCxnSpPr>
        <xdr:cNvPr id="2331" name="Solver_line$F$50">
          <a:extLst>
            <a:ext uri="{FF2B5EF4-FFF2-40B4-BE49-F238E27FC236}">
              <a16:creationId xmlns:a16="http://schemas.microsoft.com/office/drawing/2014/main" id="{D68E6829-D658-93B1-B361-D4E9FD9B5F30}"/>
            </a:ext>
          </a:extLst>
        </xdr:cNvPr>
        <xdr:cNvCxnSpPr/>
      </xdr:nvCxnSpPr>
      <xdr:spPr>
        <a:xfrm>
          <a:off x="1016000" y="8655050"/>
          <a:ext cx="8001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76200</xdr:rowOff>
    </xdr:from>
    <xdr:to>
      <xdr:col>7</xdr:col>
      <xdr:colOff>0</xdr:colOff>
      <xdr:row>49</xdr:row>
      <xdr:rowOff>76200</xdr:rowOff>
    </xdr:to>
    <xdr:cxnSp macro="">
      <xdr:nvCxnSpPr>
        <xdr:cNvPr id="2332" name="Solver_shapecon$J$45">
          <a:extLst>
            <a:ext uri="{FF2B5EF4-FFF2-40B4-BE49-F238E27FC236}">
              <a16:creationId xmlns:a16="http://schemas.microsoft.com/office/drawing/2014/main" id="{51F99F33-DCF0-FBD5-25F9-E34959537CA6}"/>
            </a:ext>
          </a:extLst>
        </xdr:cNvPr>
        <xdr:cNvCxnSpPr/>
      </xdr:nvCxnSpPr>
      <xdr:spPr>
        <a:xfrm flipV="1">
          <a:off x="1968500" y="7734300"/>
          <a:ext cx="254000" cy="92075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44</xdr:row>
      <xdr:rowOff>0</xdr:rowOff>
    </xdr:from>
    <xdr:to>
      <xdr:col>10</xdr:col>
      <xdr:colOff>25400</xdr:colOff>
      <xdr:row>44</xdr:row>
      <xdr:rowOff>152400</xdr:rowOff>
    </xdr:to>
    <xdr:sp macro="" textlink="">
      <xdr:nvSpPr>
        <xdr:cNvPr id="2333" name="Solver_shape$J$45">
          <a:extLst>
            <a:ext uri="{FF2B5EF4-FFF2-40B4-BE49-F238E27FC236}">
              <a16:creationId xmlns:a16="http://schemas.microsoft.com/office/drawing/2014/main" id="{FF04D800-7339-5837-7FAB-27E5FE389533}"/>
            </a:ext>
          </a:extLst>
        </xdr:cNvPr>
        <xdr:cNvSpPr/>
      </xdr:nvSpPr>
      <xdr:spPr>
        <a:xfrm>
          <a:off x="2857500" y="7658100"/>
          <a:ext cx="152400" cy="152400"/>
        </a:xfrm>
        <a:prstGeom prst="flowChartConnector">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44</xdr:row>
      <xdr:rowOff>76200</xdr:rowOff>
    </xdr:from>
    <xdr:to>
      <xdr:col>9</xdr:col>
      <xdr:colOff>0</xdr:colOff>
      <xdr:row>44</xdr:row>
      <xdr:rowOff>76200</xdr:rowOff>
    </xdr:to>
    <xdr:cxnSp macro="">
      <xdr:nvCxnSpPr>
        <xdr:cNvPr id="2334" name="Solver_line$J$45">
          <a:extLst>
            <a:ext uri="{FF2B5EF4-FFF2-40B4-BE49-F238E27FC236}">
              <a16:creationId xmlns:a16="http://schemas.microsoft.com/office/drawing/2014/main" id="{A08CCB9A-F26F-54F5-6358-79AC806A657A}"/>
            </a:ext>
          </a:extLst>
        </xdr:cNvPr>
        <xdr:cNvCxnSpPr/>
      </xdr:nvCxnSpPr>
      <xdr:spPr>
        <a:xfrm>
          <a:off x="2222500" y="773430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42</xdr:row>
      <xdr:rowOff>76200</xdr:rowOff>
    </xdr:from>
    <xdr:to>
      <xdr:col>11</xdr:col>
      <xdr:colOff>0</xdr:colOff>
      <xdr:row>44</xdr:row>
      <xdr:rowOff>76200</xdr:rowOff>
    </xdr:to>
    <xdr:cxnSp macro="">
      <xdr:nvCxnSpPr>
        <xdr:cNvPr id="2335" name="Solver_shapecon$N$43">
          <a:extLst>
            <a:ext uri="{FF2B5EF4-FFF2-40B4-BE49-F238E27FC236}">
              <a16:creationId xmlns:a16="http://schemas.microsoft.com/office/drawing/2014/main" id="{C7DC26C8-375D-93AF-FE45-AF2237B039B6}"/>
            </a:ext>
          </a:extLst>
        </xdr:cNvPr>
        <xdr:cNvCxnSpPr/>
      </xdr:nvCxnSpPr>
      <xdr:spPr>
        <a:xfrm flipV="1">
          <a:off x="3009900" y="736600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42</xdr:row>
      <xdr:rowOff>0</xdr:rowOff>
    </xdr:from>
    <xdr:to>
      <xdr:col>14</xdr:col>
      <xdr:colOff>0</xdr:colOff>
      <xdr:row>42</xdr:row>
      <xdr:rowOff>152400</xdr:rowOff>
    </xdr:to>
    <xdr:sp macro="" textlink="">
      <xdr:nvSpPr>
        <xdr:cNvPr id="2336" name="Solver_shape$N$43">
          <a:extLst>
            <a:ext uri="{FF2B5EF4-FFF2-40B4-BE49-F238E27FC236}">
              <a16:creationId xmlns:a16="http://schemas.microsoft.com/office/drawing/2014/main" id="{329F81BE-666B-C517-9633-C3CEDB7CADF9}"/>
            </a:ext>
          </a:extLst>
        </xdr:cNvPr>
        <xdr:cNvSpPr/>
      </xdr:nvSpPr>
      <xdr:spPr>
        <a:xfrm rot="16200000">
          <a:off x="4229100" y="72898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42</xdr:row>
      <xdr:rowOff>76200</xdr:rowOff>
    </xdr:from>
    <xdr:to>
      <xdr:col>13</xdr:col>
      <xdr:colOff>0</xdr:colOff>
      <xdr:row>42</xdr:row>
      <xdr:rowOff>76200</xdr:rowOff>
    </xdr:to>
    <xdr:cxnSp macro="">
      <xdr:nvCxnSpPr>
        <xdr:cNvPr id="2337" name="Solver_line$N$43">
          <a:extLst>
            <a:ext uri="{FF2B5EF4-FFF2-40B4-BE49-F238E27FC236}">
              <a16:creationId xmlns:a16="http://schemas.microsoft.com/office/drawing/2014/main" id="{E1A53D69-9C47-ECBE-6B82-04E1B2340E4A}"/>
            </a:ext>
          </a:extLst>
        </xdr:cNvPr>
        <xdr:cNvCxnSpPr/>
      </xdr:nvCxnSpPr>
      <xdr:spPr>
        <a:xfrm>
          <a:off x="3263900" y="73660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44</xdr:row>
      <xdr:rowOff>76200</xdr:rowOff>
    </xdr:from>
    <xdr:to>
      <xdr:col>11</xdr:col>
      <xdr:colOff>0</xdr:colOff>
      <xdr:row>47</xdr:row>
      <xdr:rowOff>76200</xdr:rowOff>
    </xdr:to>
    <xdr:cxnSp macro="">
      <xdr:nvCxnSpPr>
        <xdr:cNvPr id="2338" name="Solver_shapecon$N$48">
          <a:extLst>
            <a:ext uri="{FF2B5EF4-FFF2-40B4-BE49-F238E27FC236}">
              <a16:creationId xmlns:a16="http://schemas.microsoft.com/office/drawing/2014/main" id="{74442895-EA36-6269-7269-583C20910F0B}"/>
            </a:ext>
          </a:extLst>
        </xdr:cNvPr>
        <xdr:cNvCxnSpPr/>
      </xdr:nvCxnSpPr>
      <xdr:spPr>
        <a:xfrm>
          <a:off x="3009900" y="770255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47</xdr:row>
      <xdr:rowOff>0</xdr:rowOff>
    </xdr:from>
    <xdr:to>
      <xdr:col>14</xdr:col>
      <xdr:colOff>0</xdr:colOff>
      <xdr:row>47</xdr:row>
      <xdr:rowOff>152400</xdr:rowOff>
    </xdr:to>
    <xdr:sp macro="" textlink="">
      <xdr:nvSpPr>
        <xdr:cNvPr id="2339" name="Solver_shape$N$48">
          <a:extLst>
            <a:ext uri="{FF2B5EF4-FFF2-40B4-BE49-F238E27FC236}">
              <a16:creationId xmlns:a16="http://schemas.microsoft.com/office/drawing/2014/main" id="{A974ACF9-9A1F-19C4-0373-2A9F9D2561E9}"/>
            </a:ext>
          </a:extLst>
        </xdr:cNvPr>
        <xdr:cNvSpPr/>
      </xdr:nvSpPr>
      <xdr:spPr>
        <a:xfrm rot="16200000">
          <a:off x="4229100" y="81470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47</xdr:row>
      <xdr:rowOff>76200</xdr:rowOff>
    </xdr:from>
    <xdr:to>
      <xdr:col>13</xdr:col>
      <xdr:colOff>0</xdr:colOff>
      <xdr:row>47</xdr:row>
      <xdr:rowOff>76200</xdr:rowOff>
    </xdr:to>
    <xdr:cxnSp macro="">
      <xdr:nvCxnSpPr>
        <xdr:cNvPr id="2340" name="Solver_line$N$48">
          <a:extLst>
            <a:ext uri="{FF2B5EF4-FFF2-40B4-BE49-F238E27FC236}">
              <a16:creationId xmlns:a16="http://schemas.microsoft.com/office/drawing/2014/main" id="{F51138B7-71DF-6269-DC57-7C88ED7A16F1}"/>
            </a:ext>
          </a:extLst>
        </xdr:cNvPr>
        <xdr:cNvCxnSpPr/>
      </xdr:nvCxnSpPr>
      <xdr:spPr>
        <a:xfrm>
          <a:off x="3263900" y="82232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49</xdr:row>
      <xdr:rowOff>76200</xdr:rowOff>
    </xdr:from>
    <xdr:to>
      <xdr:col>7</xdr:col>
      <xdr:colOff>0</xdr:colOff>
      <xdr:row>54</xdr:row>
      <xdr:rowOff>76200</xdr:rowOff>
    </xdr:to>
    <xdr:cxnSp macro="">
      <xdr:nvCxnSpPr>
        <xdr:cNvPr id="2341" name="Solver_shapecon$J$55">
          <a:extLst>
            <a:ext uri="{FF2B5EF4-FFF2-40B4-BE49-F238E27FC236}">
              <a16:creationId xmlns:a16="http://schemas.microsoft.com/office/drawing/2014/main" id="{E1BF934F-B0A7-BD37-4E3B-F6733C1F6539}"/>
            </a:ext>
          </a:extLst>
        </xdr:cNvPr>
        <xdr:cNvCxnSpPr/>
      </xdr:nvCxnSpPr>
      <xdr:spPr>
        <a:xfrm>
          <a:off x="1968500" y="8559800"/>
          <a:ext cx="254000" cy="8890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0</xdr:colOff>
      <xdr:row>54</xdr:row>
      <xdr:rowOff>0</xdr:rowOff>
    </xdr:from>
    <xdr:to>
      <xdr:col>10</xdr:col>
      <xdr:colOff>25400</xdr:colOff>
      <xdr:row>54</xdr:row>
      <xdr:rowOff>152400</xdr:rowOff>
    </xdr:to>
    <xdr:sp macro="" textlink="">
      <xdr:nvSpPr>
        <xdr:cNvPr id="2342" name="Solver_shape$J$55">
          <a:extLst>
            <a:ext uri="{FF2B5EF4-FFF2-40B4-BE49-F238E27FC236}">
              <a16:creationId xmlns:a16="http://schemas.microsoft.com/office/drawing/2014/main" id="{CE026C74-1168-16C0-C1EE-547984AF289F}"/>
            </a:ext>
          </a:extLst>
        </xdr:cNvPr>
        <xdr:cNvSpPr/>
      </xdr:nvSpPr>
      <xdr:spPr>
        <a:xfrm>
          <a:off x="2857500" y="9372600"/>
          <a:ext cx="152400" cy="152400"/>
        </a:xfrm>
        <a:prstGeom prst="flowChartProcess">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54</xdr:row>
      <xdr:rowOff>76200</xdr:rowOff>
    </xdr:from>
    <xdr:to>
      <xdr:col>9</xdr:col>
      <xdr:colOff>0</xdr:colOff>
      <xdr:row>54</xdr:row>
      <xdr:rowOff>76200</xdr:rowOff>
    </xdr:to>
    <xdr:cxnSp macro="">
      <xdr:nvCxnSpPr>
        <xdr:cNvPr id="2343" name="Solver_line$J$55">
          <a:extLst>
            <a:ext uri="{FF2B5EF4-FFF2-40B4-BE49-F238E27FC236}">
              <a16:creationId xmlns:a16="http://schemas.microsoft.com/office/drawing/2014/main" id="{4E807C87-50A5-FB89-725B-25953B28C0BD}"/>
            </a:ext>
          </a:extLst>
        </xdr:cNvPr>
        <xdr:cNvCxnSpPr/>
      </xdr:nvCxnSpPr>
      <xdr:spPr>
        <a:xfrm>
          <a:off x="2222500" y="9448800"/>
          <a:ext cx="635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52</xdr:row>
      <xdr:rowOff>76200</xdr:rowOff>
    </xdr:from>
    <xdr:to>
      <xdr:col>11</xdr:col>
      <xdr:colOff>0</xdr:colOff>
      <xdr:row>54</xdr:row>
      <xdr:rowOff>76200</xdr:rowOff>
    </xdr:to>
    <xdr:cxnSp macro="">
      <xdr:nvCxnSpPr>
        <xdr:cNvPr id="2344" name="Solver_shapecon$N$53">
          <a:extLst>
            <a:ext uri="{FF2B5EF4-FFF2-40B4-BE49-F238E27FC236}">
              <a16:creationId xmlns:a16="http://schemas.microsoft.com/office/drawing/2014/main" id="{3990A59C-F8D0-0B5C-E360-846CB76B5AE1}"/>
            </a:ext>
          </a:extLst>
        </xdr:cNvPr>
        <xdr:cNvCxnSpPr/>
      </xdr:nvCxnSpPr>
      <xdr:spPr>
        <a:xfrm flipV="1">
          <a:off x="3009900" y="9080500"/>
          <a:ext cx="254000" cy="3683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52</xdr:row>
      <xdr:rowOff>0</xdr:rowOff>
    </xdr:from>
    <xdr:to>
      <xdr:col>14</xdr:col>
      <xdr:colOff>0</xdr:colOff>
      <xdr:row>52</xdr:row>
      <xdr:rowOff>152400</xdr:rowOff>
    </xdr:to>
    <xdr:sp macro="" textlink="">
      <xdr:nvSpPr>
        <xdr:cNvPr id="2345" name="Solver_shape$N$53">
          <a:extLst>
            <a:ext uri="{FF2B5EF4-FFF2-40B4-BE49-F238E27FC236}">
              <a16:creationId xmlns:a16="http://schemas.microsoft.com/office/drawing/2014/main" id="{5F7F9883-8574-218F-741B-D35F735A44DD}"/>
            </a:ext>
          </a:extLst>
        </xdr:cNvPr>
        <xdr:cNvSpPr/>
      </xdr:nvSpPr>
      <xdr:spPr>
        <a:xfrm rot="16200000">
          <a:off x="4229100" y="900430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52</xdr:row>
      <xdr:rowOff>76200</xdr:rowOff>
    </xdr:from>
    <xdr:to>
      <xdr:col>13</xdr:col>
      <xdr:colOff>0</xdr:colOff>
      <xdr:row>52</xdr:row>
      <xdr:rowOff>76200</xdr:rowOff>
    </xdr:to>
    <xdr:cxnSp macro="">
      <xdr:nvCxnSpPr>
        <xdr:cNvPr id="2346" name="Solver_line$N$53">
          <a:extLst>
            <a:ext uri="{FF2B5EF4-FFF2-40B4-BE49-F238E27FC236}">
              <a16:creationId xmlns:a16="http://schemas.microsoft.com/office/drawing/2014/main" id="{C10C4416-4E3C-A5D6-E93F-AAFCE88B4163}"/>
            </a:ext>
          </a:extLst>
        </xdr:cNvPr>
        <xdr:cNvCxnSpPr/>
      </xdr:nvCxnSpPr>
      <xdr:spPr>
        <a:xfrm>
          <a:off x="3263900" y="908050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54</xdr:row>
      <xdr:rowOff>76200</xdr:rowOff>
    </xdr:from>
    <xdr:to>
      <xdr:col>11</xdr:col>
      <xdr:colOff>0</xdr:colOff>
      <xdr:row>57</xdr:row>
      <xdr:rowOff>76200</xdr:rowOff>
    </xdr:to>
    <xdr:cxnSp macro="">
      <xdr:nvCxnSpPr>
        <xdr:cNvPr id="2347" name="Solver_shapecon$N$58">
          <a:extLst>
            <a:ext uri="{FF2B5EF4-FFF2-40B4-BE49-F238E27FC236}">
              <a16:creationId xmlns:a16="http://schemas.microsoft.com/office/drawing/2014/main" id="{A46F03E8-9A0E-92D1-75F9-FFC31DCB8641}"/>
            </a:ext>
          </a:extLst>
        </xdr:cNvPr>
        <xdr:cNvCxnSpPr/>
      </xdr:nvCxnSpPr>
      <xdr:spPr>
        <a:xfrm>
          <a:off x="3009900" y="9417050"/>
          <a:ext cx="254000" cy="5207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57</xdr:row>
      <xdr:rowOff>0</xdr:rowOff>
    </xdr:from>
    <xdr:to>
      <xdr:col>14</xdr:col>
      <xdr:colOff>0</xdr:colOff>
      <xdr:row>57</xdr:row>
      <xdr:rowOff>152400</xdr:rowOff>
    </xdr:to>
    <xdr:sp macro="" textlink="">
      <xdr:nvSpPr>
        <xdr:cNvPr id="2348" name="Solver_shape$N$58">
          <a:extLst>
            <a:ext uri="{FF2B5EF4-FFF2-40B4-BE49-F238E27FC236}">
              <a16:creationId xmlns:a16="http://schemas.microsoft.com/office/drawing/2014/main" id="{EC024A09-9F88-A21B-65B3-4C61EB51DB10}"/>
            </a:ext>
          </a:extLst>
        </xdr:cNvPr>
        <xdr:cNvSpPr/>
      </xdr:nvSpPr>
      <xdr:spPr>
        <a:xfrm rot="16200000">
          <a:off x="4229100" y="9861550"/>
          <a:ext cx="152400" cy="152400"/>
        </a:xfrm>
        <a:prstGeom prst="flowChartExtract">
          <a:avLst/>
        </a:prstGeom>
        <a:noFill/>
        <a:ln w="25400"/>
        <a:extLst>
          <a:ext uri="{909E8E84-426E-40DD-AFC4-6F175D3DCCD1}">
            <a14:hiddenFill xmlns:a14="http://schemas.microsoft.com/office/drawing/2010/main">
              <a:solidFill>
                <a:schemeClr val="accent1">
                  <a:alpha val="0"/>
                </a:schemeClr>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57</xdr:row>
      <xdr:rowOff>76200</xdr:rowOff>
    </xdr:from>
    <xdr:to>
      <xdr:col>13</xdr:col>
      <xdr:colOff>0</xdr:colOff>
      <xdr:row>57</xdr:row>
      <xdr:rowOff>76200</xdr:rowOff>
    </xdr:to>
    <xdr:cxnSp macro="">
      <xdr:nvCxnSpPr>
        <xdr:cNvPr id="2349" name="Solver_line$N$58">
          <a:extLst>
            <a:ext uri="{FF2B5EF4-FFF2-40B4-BE49-F238E27FC236}">
              <a16:creationId xmlns:a16="http://schemas.microsoft.com/office/drawing/2014/main" id="{209829E2-9572-A904-729F-279121A2A225}"/>
            </a:ext>
          </a:extLst>
        </xdr:cNvPr>
        <xdr:cNvCxnSpPr/>
      </xdr:nvCxnSpPr>
      <xdr:spPr>
        <a:xfrm>
          <a:off x="3263900" y="9937750"/>
          <a:ext cx="9652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B5CC-DC00-4F5B-BD32-E451D56D00FD}">
  <dimension ref="A1:B19"/>
  <sheetViews>
    <sheetView zoomScale="94" zoomScaleNormal="94" workbookViewId="0">
      <selection activeCell="B10" sqref="B10"/>
    </sheetView>
  </sheetViews>
  <sheetFormatPr defaultRowHeight="14.5" x14ac:dyDescent="0.35"/>
  <cols>
    <col min="1" max="1" width="31.08984375" customWidth="1"/>
    <col min="2" max="2" width="141.26953125" customWidth="1"/>
  </cols>
  <sheetData>
    <row r="1" spans="1:2" ht="214" customHeight="1" x14ac:dyDescent="0.35">
      <c r="A1" s="2" t="s">
        <v>0</v>
      </c>
      <c r="B1" s="1" t="s">
        <v>5</v>
      </c>
    </row>
    <row r="2" spans="1:2" ht="15.5" x14ac:dyDescent="0.35">
      <c r="B2" s="7" t="s">
        <v>2</v>
      </c>
    </row>
    <row r="3" spans="1:2" ht="15.5" x14ac:dyDescent="0.35">
      <c r="B3" s="7" t="s">
        <v>3</v>
      </c>
    </row>
    <row r="4" spans="1:2" ht="15.5" x14ac:dyDescent="0.35">
      <c r="A4" s="3"/>
      <c r="B4" s="7" t="s">
        <v>4</v>
      </c>
    </row>
    <row r="5" spans="1:2" ht="15.5" x14ac:dyDescent="0.35">
      <c r="B5" s="7"/>
    </row>
    <row r="6" spans="1:2" ht="15.5" x14ac:dyDescent="0.35">
      <c r="B6" s="7" t="s">
        <v>6</v>
      </c>
    </row>
    <row r="7" spans="1:2" ht="15.5" x14ac:dyDescent="0.35">
      <c r="B7" s="7"/>
    </row>
    <row r="8" spans="1:2" ht="15.5" x14ac:dyDescent="0.35">
      <c r="A8" s="3" t="s">
        <v>1</v>
      </c>
      <c r="B8" s="7" t="s">
        <v>7</v>
      </c>
    </row>
    <row r="9" spans="1:2" ht="15.5" x14ac:dyDescent="0.35">
      <c r="B9" s="7"/>
    </row>
    <row r="10" spans="1:2" ht="15.5" x14ac:dyDescent="0.35">
      <c r="B10" s="7" t="s">
        <v>8</v>
      </c>
    </row>
    <row r="11" spans="1:2" ht="15.5" x14ac:dyDescent="0.35">
      <c r="B11" s="7"/>
    </row>
    <row r="12" spans="1:2" ht="15.5" x14ac:dyDescent="0.35">
      <c r="B12" s="7" t="s">
        <v>9</v>
      </c>
    </row>
    <row r="13" spans="1:2" ht="15.5" x14ac:dyDescent="0.35">
      <c r="B13" s="7"/>
    </row>
    <row r="14" spans="1:2" ht="15.5" x14ac:dyDescent="0.35">
      <c r="B14" s="7" t="s">
        <v>10</v>
      </c>
    </row>
    <row r="15" spans="1:2" ht="15.5" x14ac:dyDescent="0.35">
      <c r="B15" s="7" t="s">
        <v>11</v>
      </c>
    </row>
    <row r="16" spans="1:2" ht="15.5" x14ac:dyDescent="0.35">
      <c r="B16" s="7" t="s">
        <v>12</v>
      </c>
    </row>
    <row r="17" spans="2:2" ht="15.5" x14ac:dyDescent="0.35">
      <c r="B17" s="7" t="s">
        <v>13</v>
      </c>
    </row>
    <row r="18" spans="2:2" ht="15.5" x14ac:dyDescent="0.35">
      <c r="B18" s="7" t="s">
        <v>14</v>
      </c>
    </row>
    <row r="19" spans="2:2" ht="15.5" x14ac:dyDescent="0.35">
      <c r="B19" s="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BA3C-8C50-4CC4-A38C-9B4ADAD95BD8}">
  <dimension ref="A1:V59"/>
  <sheetViews>
    <sheetView topLeftCell="A31" workbookViewId="0">
      <selection activeCell="S8" sqref="S8"/>
    </sheetView>
  </sheetViews>
  <sheetFormatPr defaultRowHeight="14.5" x14ac:dyDescent="0.35"/>
  <cols>
    <col min="2" max="2" width="1.81640625" bestFit="1" customWidth="1"/>
    <col min="3" max="3" width="3.6328125" customWidth="1"/>
    <col min="4" max="4" width="7.6328125" bestFit="1" customWidth="1"/>
    <col min="5" max="5" width="4.81640625" bestFit="1" customWidth="1"/>
    <col min="6" max="6" width="2.1796875" customWidth="1"/>
    <col min="7" max="7" width="3.6328125" customWidth="1"/>
    <col min="8" max="8" width="5.26953125" bestFit="1" customWidth="1"/>
    <col min="9" max="9" width="3.81640625" bestFit="1" customWidth="1"/>
    <col min="10" max="10" width="1.81640625" bestFit="1" customWidth="1"/>
    <col min="11" max="11" width="3.6328125" customWidth="1"/>
    <col min="12" max="12" width="9.36328125" bestFit="1" customWidth="1"/>
    <col min="13" max="13" width="4.453125" bestFit="1" customWidth="1"/>
    <col min="14" max="14" width="2.1796875" customWidth="1"/>
    <col min="15" max="15" width="4.453125" bestFit="1" customWidth="1"/>
    <col min="21" max="21" width="12.26953125" customWidth="1"/>
    <col min="22" max="22" width="14.81640625" customWidth="1"/>
  </cols>
  <sheetData>
    <row r="1" spans="4:22" x14ac:dyDescent="0.35">
      <c r="H1" s="9"/>
      <c r="L1" s="9">
        <v>0.7</v>
      </c>
      <c r="U1" t="s">
        <v>27</v>
      </c>
      <c r="V1" t="s">
        <v>28</v>
      </c>
    </row>
    <row r="2" spans="4:22" x14ac:dyDescent="0.35">
      <c r="L2" t="s">
        <v>22</v>
      </c>
      <c r="U2">
        <v>2</v>
      </c>
      <c r="V2">
        <v>3.2</v>
      </c>
    </row>
    <row r="3" spans="4:22" x14ac:dyDescent="0.35">
      <c r="H3" s="9">
        <v>0.9</v>
      </c>
      <c r="O3">
        <f>SUM($L$4,$H$6,$D$11)</f>
        <v>0.5</v>
      </c>
      <c r="U3">
        <v>3</v>
      </c>
      <c r="V3">
        <v>3.85</v>
      </c>
    </row>
    <row r="4" spans="4:22" x14ac:dyDescent="0.35">
      <c r="D4" s="8"/>
      <c r="H4" s="8" t="s">
        <v>20</v>
      </c>
      <c r="L4" s="8">
        <v>11.5</v>
      </c>
      <c r="M4">
        <f>$O$3</f>
        <v>0.5</v>
      </c>
      <c r="U4">
        <v>4</v>
      </c>
      <c r="V4">
        <v>4.3</v>
      </c>
    </row>
    <row r="5" spans="4:22" x14ac:dyDescent="0.35">
      <c r="U5">
        <v>5</v>
      </c>
      <c r="V5">
        <v>4.55</v>
      </c>
    </row>
    <row r="6" spans="4:22" x14ac:dyDescent="0.35">
      <c r="D6" s="8"/>
      <c r="H6" s="10">
        <v>-11</v>
      </c>
      <c r="I6">
        <f>IF(ABS(1-SUM($L$1,$L$6))&lt;=0.00001,SUM($L$1*$M$4,$L$6*$M$9),NA())</f>
        <v>1.6999999999999997</v>
      </c>
      <c r="L6" s="9">
        <v>0.3</v>
      </c>
      <c r="U6">
        <v>6</v>
      </c>
      <c r="V6" s="11">
        <v>4.5999999999999996</v>
      </c>
    </row>
    <row r="7" spans="4:22" x14ac:dyDescent="0.35">
      <c r="L7" t="s">
        <v>23</v>
      </c>
      <c r="U7">
        <v>7</v>
      </c>
      <c r="V7">
        <v>4.45</v>
      </c>
    </row>
    <row r="8" spans="4:22" x14ac:dyDescent="0.35">
      <c r="O8">
        <f>SUM($L$9,$H$6,$D$11)</f>
        <v>4.5</v>
      </c>
      <c r="U8">
        <v>8</v>
      </c>
      <c r="V8">
        <v>4.0999999999999996</v>
      </c>
    </row>
    <row r="9" spans="4:22" x14ac:dyDescent="0.35">
      <c r="D9" s="8" t="s">
        <v>17</v>
      </c>
      <c r="H9" s="8"/>
      <c r="L9" s="8">
        <v>15.5</v>
      </c>
      <c r="M9">
        <f>$O$8</f>
        <v>4.5</v>
      </c>
      <c r="U9">
        <v>9</v>
      </c>
      <c r="V9">
        <v>3.55</v>
      </c>
    </row>
    <row r="10" spans="4:22" x14ac:dyDescent="0.35">
      <c r="D10" s="8"/>
      <c r="U10">
        <v>10</v>
      </c>
      <c r="V10">
        <v>2.8</v>
      </c>
    </row>
    <row r="11" spans="4:22" x14ac:dyDescent="0.35">
      <c r="D11" s="8">
        <v>0</v>
      </c>
      <c r="E11">
        <f>IF(ABS(1-SUM($H$3,$H$13))&lt;=0.00001,SUM($H$3*$I$6,$H$13*$I$16),NA())</f>
        <v>1.8499999999999999</v>
      </c>
      <c r="H11" s="9"/>
      <c r="U11">
        <v>11</v>
      </c>
      <c r="V11">
        <v>1.85</v>
      </c>
    </row>
    <row r="12" spans="4:22" x14ac:dyDescent="0.35">
      <c r="L12" t="s">
        <v>24</v>
      </c>
      <c r="U12">
        <v>12</v>
      </c>
      <c r="V12">
        <v>0.7</v>
      </c>
    </row>
    <row r="13" spans="4:22" x14ac:dyDescent="0.35">
      <c r="H13" s="9">
        <v>0.1</v>
      </c>
      <c r="O13">
        <f>SUM($L$14,$H$16,$D$11)</f>
        <v>3.2</v>
      </c>
    </row>
    <row r="14" spans="4:22" x14ac:dyDescent="0.35">
      <c r="D14" s="8"/>
      <c r="H14" s="8" t="s">
        <v>21</v>
      </c>
      <c r="L14" s="8">
        <v>3.2</v>
      </c>
      <c r="M14">
        <f>$O$13</f>
        <v>3.2</v>
      </c>
    </row>
    <row r="15" spans="4:22" x14ac:dyDescent="0.35">
      <c r="J15">
        <f>IF($I$16=$M$14,1,IF($I$16=$M$19,2))</f>
        <v>1</v>
      </c>
    </row>
    <row r="16" spans="4:22" x14ac:dyDescent="0.35">
      <c r="D16" s="8"/>
      <c r="H16" s="10">
        <v>0</v>
      </c>
      <c r="I16">
        <f>MAX($M$14,$M$19)</f>
        <v>3.2</v>
      </c>
    </row>
    <row r="17" spans="1:15" x14ac:dyDescent="0.35">
      <c r="L17" t="s">
        <v>25</v>
      </c>
    </row>
    <row r="18" spans="1:15" x14ac:dyDescent="0.35">
      <c r="O18">
        <f>SUM($L$19,$H$16,$D$11)</f>
        <v>1.6</v>
      </c>
    </row>
    <row r="19" spans="1:15" x14ac:dyDescent="0.35">
      <c r="D19" s="8"/>
      <c r="H19" s="8"/>
      <c r="L19" s="8">
        <v>1.6</v>
      </c>
      <c r="M19">
        <f>$O$18</f>
        <v>1.6</v>
      </c>
    </row>
    <row r="21" spans="1:15" x14ac:dyDescent="0.35">
      <c r="D21" s="8"/>
      <c r="H21" s="9"/>
      <c r="L21" s="9">
        <v>0.7</v>
      </c>
    </row>
    <row r="22" spans="1:15" x14ac:dyDescent="0.35">
      <c r="L22" t="s">
        <v>22</v>
      </c>
    </row>
    <row r="23" spans="1:15" x14ac:dyDescent="0.35">
      <c r="H23" s="9">
        <v>0.6</v>
      </c>
      <c r="O23">
        <f>SUM($L$24,$H$26,$D$31)</f>
        <v>3.5</v>
      </c>
    </row>
    <row r="24" spans="1:15" x14ac:dyDescent="0.35">
      <c r="D24" s="8"/>
      <c r="H24" s="8" t="s">
        <v>20</v>
      </c>
      <c r="L24" s="8">
        <v>11.5</v>
      </c>
      <c r="M24">
        <f>$O$23</f>
        <v>3.5</v>
      </c>
    </row>
    <row r="26" spans="1:15" x14ac:dyDescent="0.35">
      <c r="D26" s="8"/>
      <c r="H26" s="10">
        <v>-8</v>
      </c>
      <c r="I26">
        <f>IF(ABS(1-SUM($L$21,$L$26))&lt;=0.00001,SUM($L$21*$M$24,$L$26*$M$29),NA())</f>
        <v>4.6999999999999993</v>
      </c>
      <c r="L26" s="9">
        <v>0.3</v>
      </c>
    </row>
    <row r="27" spans="1:15" x14ac:dyDescent="0.35">
      <c r="L27" t="s">
        <v>23</v>
      </c>
    </row>
    <row r="28" spans="1:15" x14ac:dyDescent="0.35">
      <c r="O28">
        <f>SUM($L$29,$H$26,$D$31)</f>
        <v>7.5</v>
      </c>
    </row>
    <row r="29" spans="1:15" x14ac:dyDescent="0.35">
      <c r="D29" t="s">
        <v>18</v>
      </c>
      <c r="H29" s="8"/>
      <c r="L29" s="8">
        <v>15.5</v>
      </c>
      <c r="M29">
        <f>$O$28</f>
        <v>7.5</v>
      </c>
    </row>
    <row r="30" spans="1:15" x14ac:dyDescent="0.35">
      <c r="B30">
        <f>IF($A$31=$E$11,1,IF($A$31=$E$31,2,IF($A$31=$E$51,3)))</f>
        <v>2</v>
      </c>
      <c r="D30" s="8"/>
    </row>
    <row r="31" spans="1:15" x14ac:dyDescent="0.35">
      <c r="A31">
        <f>MAX($E$11,$E$31,$E$51)</f>
        <v>4.0999999999999996</v>
      </c>
      <c r="D31" s="8">
        <v>0</v>
      </c>
      <c r="E31">
        <f>IF(ABS(1-SUM($H$23,$H$33))&lt;=0.00001,SUM($H$23*$I$26,$H$33*$I$36),NA())</f>
        <v>4.0999999999999996</v>
      </c>
      <c r="H31" s="9"/>
    </row>
    <row r="32" spans="1:15" x14ac:dyDescent="0.35">
      <c r="L32" t="s">
        <v>24</v>
      </c>
    </row>
    <row r="33" spans="4:15" x14ac:dyDescent="0.35">
      <c r="H33" s="9">
        <v>0.4</v>
      </c>
      <c r="O33">
        <f>SUM($L$34,$H$36,$D$31)</f>
        <v>3.2</v>
      </c>
    </row>
    <row r="34" spans="4:15" x14ac:dyDescent="0.35">
      <c r="H34" s="8" t="s">
        <v>21</v>
      </c>
      <c r="L34" s="8">
        <v>3.2</v>
      </c>
      <c r="M34">
        <f>$O$33</f>
        <v>3.2</v>
      </c>
    </row>
    <row r="35" spans="4:15" x14ac:dyDescent="0.35">
      <c r="J35">
        <f>IF($I$36=$M$34,1,IF($I$36=$M$39,2))</f>
        <v>1</v>
      </c>
    </row>
    <row r="36" spans="4:15" x14ac:dyDescent="0.35">
      <c r="D36" s="8"/>
      <c r="H36" s="10">
        <v>0</v>
      </c>
      <c r="I36">
        <f>MAX($M$34,$M$39)</f>
        <v>3.2</v>
      </c>
    </row>
    <row r="37" spans="4:15" x14ac:dyDescent="0.35">
      <c r="L37" t="s">
        <v>25</v>
      </c>
    </row>
    <row r="38" spans="4:15" x14ac:dyDescent="0.35">
      <c r="O38">
        <f>SUM($L$39,$H$36,$D$31)</f>
        <v>1.6</v>
      </c>
    </row>
    <row r="39" spans="4:15" x14ac:dyDescent="0.35">
      <c r="H39" s="8"/>
      <c r="L39" s="8">
        <v>1.6</v>
      </c>
      <c r="M39">
        <f>$O$38</f>
        <v>1.6</v>
      </c>
    </row>
    <row r="41" spans="4:15" x14ac:dyDescent="0.35">
      <c r="D41" s="8"/>
      <c r="H41" s="9"/>
      <c r="L41" s="9">
        <v>0.7</v>
      </c>
    </row>
    <row r="42" spans="4:15" x14ac:dyDescent="0.35">
      <c r="L42" t="s">
        <v>22</v>
      </c>
    </row>
    <row r="43" spans="4:15" x14ac:dyDescent="0.35">
      <c r="H43" s="9">
        <v>1</v>
      </c>
      <c r="O43">
        <f>SUM($L$44,$H$46,$D$51)</f>
        <v>-0.5</v>
      </c>
    </row>
    <row r="44" spans="4:15" x14ac:dyDescent="0.35">
      <c r="H44" s="8" t="s">
        <v>20</v>
      </c>
      <c r="L44" s="8">
        <v>11.5</v>
      </c>
      <c r="M44">
        <f>$O$43</f>
        <v>-0.5</v>
      </c>
    </row>
    <row r="46" spans="4:15" x14ac:dyDescent="0.35">
      <c r="D46" s="8"/>
      <c r="H46" s="10">
        <v>-12</v>
      </c>
      <c r="I46">
        <f>IF(ABS(1-SUM($L$41,$L$46))&lt;=0.00001,SUM($L$41*$M$44,$L$46*$M$49),NA())</f>
        <v>0.70000000000000007</v>
      </c>
      <c r="L46" s="9">
        <v>0.3</v>
      </c>
    </row>
    <row r="47" spans="4:15" x14ac:dyDescent="0.35">
      <c r="D47" s="8"/>
      <c r="L47" t="s">
        <v>23</v>
      </c>
    </row>
    <row r="48" spans="4:15" x14ac:dyDescent="0.35">
      <c r="H48" s="9"/>
      <c r="O48">
        <f>SUM($L$49,$H$46,$D$51)</f>
        <v>3.5</v>
      </c>
    </row>
    <row r="49" spans="4:15" x14ac:dyDescent="0.35">
      <c r="D49" t="s">
        <v>19</v>
      </c>
      <c r="H49" s="8"/>
      <c r="L49" s="8">
        <v>15.5</v>
      </c>
      <c r="M49">
        <f>$O$48</f>
        <v>3.5</v>
      </c>
    </row>
    <row r="51" spans="4:15" x14ac:dyDescent="0.35">
      <c r="D51" s="8">
        <v>0</v>
      </c>
      <c r="E51">
        <f>IF(ABS(1-SUM($H$43,$H$53))&lt;=0.00001,SUM($H$43*$I$46,$H$53*$I$56),NA())</f>
        <v>0.70000000000000007</v>
      </c>
      <c r="H51" s="8"/>
    </row>
    <row r="52" spans="4:15" x14ac:dyDescent="0.35">
      <c r="L52" t="s">
        <v>24</v>
      </c>
    </row>
    <row r="53" spans="4:15" x14ac:dyDescent="0.35">
      <c r="H53" s="9">
        <v>0</v>
      </c>
      <c r="O53">
        <f>SUM($L$54,$H$56,$D$51)</f>
        <v>3.2</v>
      </c>
    </row>
    <row r="54" spans="4:15" x14ac:dyDescent="0.35">
      <c r="H54" t="s">
        <v>21</v>
      </c>
      <c r="L54" s="8">
        <v>3.2</v>
      </c>
      <c r="M54">
        <f>$O$53</f>
        <v>3.2</v>
      </c>
    </row>
    <row r="55" spans="4:15" x14ac:dyDescent="0.35">
      <c r="J55">
        <f>IF($I$56=$M$54,1,IF($I$56=$M$59,2))</f>
        <v>1</v>
      </c>
    </row>
    <row r="56" spans="4:15" x14ac:dyDescent="0.35">
      <c r="H56" s="8">
        <v>0</v>
      </c>
      <c r="I56">
        <f>MAX($M$54,$M$59)</f>
        <v>3.2</v>
      </c>
    </row>
    <row r="57" spans="4:15" x14ac:dyDescent="0.35">
      <c r="L57" t="s">
        <v>25</v>
      </c>
    </row>
    <row r="58" spans="4:15" x14ac:dyDescent="0.35">
      <c r="O58">
        <f>SUM($L$59,$H$56,$D$51)</f>
        <v>1.6</v>
      </c>
    </row>
    <row r="59" spans="4:15" x14ac:dyDescent="0.35">
      <c r="L59" s="8">
        <v>1.6</v>
      </c>
      <c r="M59">
        <f>$O$58</f>
        <v>1.6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F2A5-D15F-46C4-9421-9B006BD3D155}">
  <dimension ref="A1:B5"/>
  <sheetViews>
    <sheetView tabSelected="1" workbookViewId="0"/>
  </sheetViews>
  <sheetFormatPr defaultRowHeight="14.5" x14ac:dyDescent="0.35"/>
  <cols>
    <col min="1" max="1" width="65.08984375" customWidth="1"/>
    <col min="2" max="2" width="77.1796875" customWidth="1"/>
  </cols>
  <sheetData>
    <row r="1" spans="1:2" x14ac:dyDescent="0.35">
      <c r="A1" s="5" t="s">
        <v>1</v>
      </c>
      <c r="B1" s="5" t="s">
        <v>16</v>
      </c>
    </row>
    <row r="2" spans="1:2" ht="29" x14ac:dyDescent="0.35">
      <c r="A2" s="4" t="s">
        <v>8</v>
      </c>
      <c r="B2" s="4" t="s">
        <v>26</v>
      </c>
    </row>
    <row r="3" spans="1:2" x14ac:dyDescent="0.35">
      <c r="A3" s="6"/>
      <c r="B3" s="5"/>
    </row>
    <row r="4" spans="1:2" ht="43.5" x14ac:dyDescent="0.35">
      <c r="A4" s="4" t="s">
        <v>9</v>
      </c>
      <c r="B4" s="4" t="s">
        <v>29</v>
      </c>
    </row>
    <row r="5" spans="1:2" x14ac:dyDescent="0.35">
      <c r="A5" s="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 </vt:lpstr>
      <vt:lpstr>Decision Tree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2022-07-18T01:00:32Z</dcterms:created>
  <dcterms:modified xsi:type="dcterms:W3CDTF">2022-07-18T15:39:34Z</dcterms:modified>
</cp:coreProperties>
</file>