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updateLinks="always" defaultThemeVersion="166925"/>
  <mc:AlternateContent xmlns:mc="http://schemas.openxmlformats.org/markup-compatibility/2006">
    <mc:Choice Requires="x15">
      <x15ac:absPath xmlns:x15ac="http://schemas.microsoft.com/office/spreadsheetml/2010/11/ac" url="https://ragleinc0.sharepoint.com/TXDOCS/Contracts/HOU/2024-030 Matagorda SH 35 Br Repl/B - Budget/Equipment Allocation/"/>
    </mc:Choice>
  </mc:AlternateContent>
  <xr:revisionPtr revIDLastSave="70" documentId="8_{350B72C0-4DF4-46CE-B6AC-B05B303BAF36}" xr6:coauthVersionLast="47" xr6:coauthVersionMax="47" xr10:uidLastSave="{0A305A7B-96CA-4EEA-9F71-4544AE2DCC35}"/>
  <bookViews>
    <workbookView xWindow="2037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5"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<sst xmlns="http://schemas.openxmlformats.org/spreadsheetml/2006/main" count="33559" uniqueCount="8623">
  <si>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</si>
  <si>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</si>
  <si>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</si>
  <si>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</si>
  <si>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</si>
  <si>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</si>
  <si>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</si>
  <si>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</si>
  <si>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</si>
  <si>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</si>
  <si>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</si>
  <si>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</si>
  <si>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</si>
  <si>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</si>
  <si>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</si>
  <si>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</si>
  <si>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</si>
  <si>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</si>
  <si>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</si>
  <si>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</si>
  <si>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</si>
  <si>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</si>
  <si>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</si>
  <si>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</si>
  <si>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</si>
  <si>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</si>
  <si>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</si>
  <si>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</si>
  <si>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</si>
  <si>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</si>
  <si>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</si>
  <si>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</si>
  <si>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</si>
  <si>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</si>
  <si>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</si>
  <si>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</si>
  <si>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</si>
  <si>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</si>
  <si>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</si>
  <si>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</si>
  <si>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</si>
  <si>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</si>
  <si>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</si>
  <si>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</si>
  <si>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</si>
  <si>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</si>
  <si>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</si>
  <si>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</si>
  <si>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</si>
  <si>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</si>
  <si>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</si>
  <si>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</si>
  <si>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</si>
  <si>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</si>
  <si>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</si>
  <si>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</si>
  <si>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</si>
  <si>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</si>
  <si>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</si>
  <si>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</si>
  <si>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</si>
  <si>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</si>
  <si>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</si>
  <si>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</si>
  <si>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</si>
  <si>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</si>
  <si>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</si>
  <si>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</si>
  <si>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</si>
  <si>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</si>
  <si>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</si>
  <si>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</si>
  <si>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</si>
  <si>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</si>
  <si>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</si>
  <si>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</si>
  <si>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</si>
  <si>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</si>
  <si>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</si>
  <si>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</si>
  <si>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</si>
  <si>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</si>
  <si>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</si>
  <si>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</si>
  <si>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</si>
  <si>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</si>
  <si>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</si>
  <si>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</si>
  <si>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</si>
  <si>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</si>
  <si>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</si>
  <si>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</si>
  <si>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</si>
  <si>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</si>
  <si>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</si>
  <si>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</si>
  <si>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</si>
  <si>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</si>
  <si>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</si>
  <si>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</si>
  <si>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</si>
  <si>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</si>
  <si>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</si>
  <si>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</si>
  <si>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</si>
  <si>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</si>
  <si>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</si>
  <si>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</si>
  <si>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</si>
  <si>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</si>
  <si>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</si>
  <si>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</si>
  <si>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</si>
  <si>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</si>
  <si>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</si>
  <si>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</si>
  <si>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</si>
  <si>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</si>
  <si>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</si>
  <si>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</si>
  <si>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</si>
  <si>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</si>
  <si>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</si>
  <si>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</si>
  <si>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</si>
  <si>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</si>
  <si>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</si>
  <si>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</si>
  <si>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</si>
  <si>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</si>
  <si>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</si>
  <si>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</si>
  <si>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</si>
  <si>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</si>
  <si>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</si>
  <si>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</si>
  <si>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</si>
  <si>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</si>
  <si>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</si>
  <si>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</si>
  <si>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</si>
  <si>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</si>
  <si>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</si>
  <si>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</si>
  <si>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</si>
  <si>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</si>
  <si>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</si>
  <si>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</si>
  <si>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</si>
  <si>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</si>
  <si>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</si>
  <si>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</si>
  <si>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</si>
  <si>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</si>
  <si>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</si>
  <si>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</si>
  <si>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</si>
  <si>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</si>
  <si>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</si>
  <si>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</si>
  <si>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</si>
  <si>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</si>
  <si>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</si>
  <si>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</si>
  <si>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</si>
  <si>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</si>
  <si>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</si>
  <si>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</si>
  <si>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</si>
  <si>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</si>
  <si>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</si>
  <si>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</si>
  <si>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</si>
  <si>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</si>
  <si>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</si>
  <si>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</si>
  <si>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</si>
  <si>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</si>
  <si>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</si>
  <si>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</si>
  <si>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</si>
  <si>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</si>
  <si>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</si>
  <si>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</si>
  <si>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</si>
  <si>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</si>
  <si>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</si>
  <si>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</si>
  <si>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</si>
  <si>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</si>
  <si>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</si>
  <si>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</si>
  <si>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</si>
  <si>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</si>
  <si>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</si>
  <si>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</si>
  <si>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</si>
  <si>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</si>
  <si>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</si>
  <si>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</si>
  <si>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</si>
  <si>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</si>
  <si>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</si>
  <si>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</si>
  <si>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</si>
  <si>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</si>
  <si>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</si>
  <si>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</si>
  <si>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</si>
  <si>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</si>
  <si>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</si>
  <si>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</si>
  <si>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</si>
  <si>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</si>
  <si>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</si>
  <si>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</si>
  <si>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</si>
  <si>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</si>
  <si>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</si>
  <si>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</si>
  <si>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</si>
  <si>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</si>
  <si>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</si>
  <si>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</si>
  <si>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</si>
  <si>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</si>
  <si>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</si>
  <si>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</si>
  <si>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</si>
  <si>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</si>
  <si>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</si>
  <si>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</si>
  <si>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</si>
  <si>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</si>
  <si>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</si>
  <si>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</si>
  <si>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</si>
  <si>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</si>
  <si>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</si>
  <si>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</si>
  <si>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</si>
  <si>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</si>
  <si>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</si>
  <si>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</si>
  <si>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</si>
  <si>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</si>
  <si>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</si>
  <si>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</si>
  <si>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</si>
  <si>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</si>
  <si>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</si>
  <si>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</si>
  <si>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</si>
  <si>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</si>
  <si>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</si>
  <si>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</si>
  <si>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</si>
  <si>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</si>
  <si>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</si>
  <si>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</si>
  <si>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</si>
  <si>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</si>
  <si>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</si>
  <si>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</si>
  <si>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</si>
  <si>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</si>
  <si>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</si>
  <si>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</si>
  <si>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</si>
  <si>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</si>
  <si>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</si>
  <si>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</si>
  <si>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</si>
  <si>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</si>
  <si>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</si>
  <si>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</si>
  <si>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</si>
  <si>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</si>
  <si>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</si>
  <si>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</si>
  <si>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</si>
  <si>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</si>
  <si>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</si>
  <si>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</si>
  <si>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</si>
  <si>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</si>
  <si>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</si>
  <si>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</si>
  <si>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</si>
  <si>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</si>
  <si>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</si>
  <si>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</si>
  <si>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</si>
  <si>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</si>
  <si>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</si>
  <si>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</si>
  <si>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</si>
  <si>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</si>
  <si>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</si>
  <si>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</si>
  <si>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</si>
  <si>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</si>
  <si>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</si>
  <si>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</si>
  <si>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</si>
  <si>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</si>
  <si>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</si>
  <si>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</si>
  <si>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</si>
  <si>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</si>
  <si>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</si>
  <si>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</si>
  <si>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</si>
  <si>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</si>
  <si>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</si>
  <si>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</si>
  <si>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</si>
  <si>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</si>
  <si>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</si>
  <si>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</si>
  <si>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</si>
  <si>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</si>
  <si>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</si>
  <si>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</si>
  <si>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</si>
  <si>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</si>
  <si>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</si>
  <si>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</si>
  <si>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</si>
  <si>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</si>
  <si>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</si>
  <si>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</si>
  <si>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</si>
  <si>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</si>
  <si>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</si>
  <si>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</si>
  <si>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</si>
  <si>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</si>
  <si>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</si>
  <si>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</si>
  <si>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</si>
  <si>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</si>
  <si>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</si>
  <si>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</si>
  <si>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</si>
  <si>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</si>
  <si>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</si>
  <si>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</si>
  <si>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</si>
  <si>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</si>
  <si>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</si>
  <si>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</si>
  <si>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</si>
  <si>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</si>
  <si>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</si>
  <si>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</si>
  <si>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</si>
  <si>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</si>
  <si>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</si>
  <si>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</si>
  <si>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</si>
  <si>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</si>
  <si>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</si>
  <si>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</si>
  <si>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</si>
  <si>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</si>
  <si>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</si>
  <si>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</si>
  <si>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</si>
  <si>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</si>
  <si>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</si>
  <si>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</si>
  <si>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</si>
  <si>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</si>
  <si>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</si>
  <si>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</si>
  <si>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</si>
  <si>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</si>
  <si>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</si>
  <si>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</si>
  <si>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</si>
  <si>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</si>
  <si>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</si>
  <si>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</si>
  <si>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</si>
  <si>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</si>
  <si>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</si>
  <si>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</si>
  <si>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</si>
  <si>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</si>
  <si>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</si>
  <si>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</si>
  <si>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</si>
  <si>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</si>
  <si>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</si>
  <si>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</si>
  <si>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</si>
  <si>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</si>
  <si>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</si>
  <si>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</si>
  <si>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</si>
  <si>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</si>
  <si>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</si>
  <si>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</si>
  <si>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</si>
  <si>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</si>
  <si>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</si>
  <si>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</si>
  <si>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</si>
  <si>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</si>
  <si>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</si>
  <si>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</si>
  <si>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</si>
  <si>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</si>
  <si>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</si>
  <si>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</si>
  <si>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</si>
  <si>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</si>
  <si>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</si>
  <si>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</si>
  <si>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</si>
  <si>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</si>
  <si>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</si>
  <si>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</si>
  <si>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</si>
  <si>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</si>
  <si>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</si>
  <si>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</si>
  <si>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</si>
  <si>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</si>
  <si>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</si>
  <si>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</si>
  <si>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</si>
  <si>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</si>
  <si>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</si>
  <si>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</si>
  <si>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</si>
  <si>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</si>
  <si>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</si>
  <si>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</si>
  <si>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</si>
  <si>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</si>
  <si>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</si>
  <si>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</si>
  <si>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</si>
  <si>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</si>
  <si>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</si>
  <si>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</si>
  <si>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</si>
  <si>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</si>
  <si>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</si>
  <si>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</si>
  <si>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</si>
  <si>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</si>
  <si>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</si>
  <si>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</si>
  <si>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</si>
  <si>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</si>
  <si>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</si>
  <si>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</si>
  <si>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</si>
  <si>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</si>
  <si>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</si>
  <si>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</si>
  <si>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</si>
  <si>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</si>
  <si>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</si>
  <si>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</si>
  <si>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</si>
  <si>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</si>
  <si>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</si>
  <si>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</si>
  <si>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</si>
  <si>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</si>
  <si>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</si>
  <si>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</si>
  <si>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</si>
  <si>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</si>
  <si>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</si>
  <si>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</si>
  <si>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</si>
  <si>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</si>
  <si>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</si>
  <si>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</si>
  <si>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</si>
  <si>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</si>
  <si>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</si>
  <si>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</si>
  <si>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</si>
  <si>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</si>
  <si>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</si>
  <si>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</si>
  <si>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</si>
  <si>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</si>
  <si>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</si>
  <si>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</si>
  <si>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</si>
  <si>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</si>
  <si>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</si>
  <si>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</si>
  <si>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</si>
  <si>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</si>
  <si>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</si>
  <si>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</si>
  <si>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</si>
  <si>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</si>
  <si>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</si>
  <si>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</si>
  <si>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</si>
  <si>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</si>
  <si>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</si>
  <si>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</si>
  <si>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</si>
  <si>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</si>
  <si>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</si>
  <si>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</si>
  <si>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</si>
  <si>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</si>
  <si>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</si>
  <si>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</si>
  <si>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</si>
  <si>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</si>
  <si>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</si>
  <si>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</si>
  <si>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</si>
  <si>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</si>
  <si>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</si>
  <si>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</si>
  <si>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</si>
  <si>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</si>
  <si>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</si>
  <si>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</si>
  <si>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</si>
  <si>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</si>
  <si>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</si>
  <si>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</si>
  <si>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</si>
  <si>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</si>
  <si>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</si>
  <si>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</si>
  <si>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</si>
  <si>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</si>
  <si>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</si>
  <si>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</si>
  <si>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</si>
  <si>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</si>
  <si>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</si>
  <si>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</si>
  <si>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</si>
  <si>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</si>
  <si>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</si>
  <si>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</si>
  <si>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</si>
  <si>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</si>
  <si>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</si>
  <si>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</si>
  <si>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</si>
  <si>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</si>
  <si>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</si>
  <si>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</si>
  <si>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</si>
  <si>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</si>
  <si>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</si>
  <si>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</si>
  <si>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</si>
  <si>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</si>
  <si>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</si>
  <si>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</si>
  <si>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</si>
  <si>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</si>
  <si>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</si>
  <si>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</si>
  <si>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</si>
  <si>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</si>
  <si>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</si>
  <si>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</si>
  <si>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</si>
  <si>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</si>
  <si>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</si>
  <si>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</si>
  <si>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</si>
  <si>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</si>
  <si>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</si>
  <si>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</si>
  <si>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</si>
  <si>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</si>
  <si>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</si>
  <si>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</si>
  <si>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</si>
  <si>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</si>
  <si>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</si>
  <si>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</si>
  <si>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</si>
  <si>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</si>
  <si>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</si>
  <si>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</si>
  <si>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</si>
  <si>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</si>
  <si>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</si>
  <si>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</si>
  <si>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</si>
  <si>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</si>
  <si>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</si>
  <si>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</si>
  <si>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</si>
  <si>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</si>
  <si>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</si>
  <si>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</si>
  <si>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</si>
  <si>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</si>
  <si>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</si>
  <si>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</si>
  <si>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</si>
  <si>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</si>
  <si>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</si>
  <si>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</si>
  <si>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</si>
  <si>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</si>
  <si>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</si>
  <si>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</si>
  <si>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</si>
  <si>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</si>
  <si>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</si>
  <si>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</si>
  <si>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</si>
  <si>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</si>
  <si>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</si>
  <si>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</si>
  <si>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</si>
  <si>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</si>
  <si>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</si>
  <si>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</si>
  <si>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</si>
  <si>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</si>
  <si>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</si>
  <si>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</si>
  <si>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</si>
  <si>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</si>
  <si>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</si>
  <si>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</si>
  <si>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</si>
  <si>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</si>
  <si>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</si>
  <si>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</si>
  <si>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</si>
  <si>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</si>
  <si>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</si>
  <si>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</si>
  <si>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</si>
  <si>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</si>
  <si>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</si>
  <si>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</si>
  <si>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</si>
  <si>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</si>
  <si>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</si>
  <si>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</si>
  <si>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</si>
  <si>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</si>
  <si>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</si>
  <si>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</si>
  <si>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</si>
  <si>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</si>
  <si>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</si>
  <si>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</si>
  <si>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</si>
  <si>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</si>
  <si>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</si>
  <si>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</si>
  <si>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</si>
  <si>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</si>
  <si>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</si>
  <si>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</si>
  <si>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</si>
  <si>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</si>
  <si>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</si>
  <si>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</si>
  <si>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</si>
  <si>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</si>
  <si>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</si>
  <si>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</si>
  <si>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</si>
  <si>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</si>
  <si>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</si>
  <si>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</si>
  <si>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</si>
  <si>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</si>
  <si>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</si>
  <si>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</si>
  <si>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</si>
  <si>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</si>
  <si>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</si>
  <si>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</si>
  <si>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</si>
  <si>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</si>
  <si>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</si>
  <si>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</si>
  <si>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</si>
  <si>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</si>
  <si>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</si>
  <si>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</si>
  <si>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</si>
  <si>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</si>
  <si>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</si>
  <si>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</si>
  <si>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</si>
  <si>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</si>
  <si>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</si>
  <si>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</si>
  <si>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</si>
  <si>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</si>
  <si>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</si>
  <si>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</si>
  <si>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</si>
  <si>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</si>
  <si>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</si>
  <si>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</si>
  <si>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</si>
  <si>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</si>
  <si>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</si>
  <si>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</si>
  <si>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</si>
  <si>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</si>
  <si>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</si>
  <si>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</si>
  <si>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</si>
  <si>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</si>
  <si>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</si>
  <si>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</si>
  <si>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</si>
  <si>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</si>
  <si>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</si>
  <si>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</si>
  <si>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</si>
  <si>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</si>
  <si>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</si>
  <si>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</si>
  <si>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</si>
  <si>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</si>
  <si>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</si>
  <si>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</si>
  <si>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</si>
  <si>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</si>
  <si>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</si>
  <si>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</si>
  <si>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</si>
  <si>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</si>
  <si>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</si>
  <si>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</si>
  <si>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</si>
  <si>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</si>
  <si>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</si>
  <si>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</si>
  <si>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</si>
  <si>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</si>
  <si>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</si>
  <si>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</si>
  <si>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</si>
  <si>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</si>
  <si>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</si>
  <si>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</si>
  <si>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</si>
  <si>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</si>
  <si>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</si>
  <si>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</si>
  <si>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</si>
  <si>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</si>
  <si>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</si>
  <si>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</si>
  <si>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</si>
  <si>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</si>
  <si>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</si>
  <si>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</si>
  <si>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</si>
  <si>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</si>
  <si>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</si>
  <si>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</si>
  <si>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</si>
  <si>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</si>
  <si>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</si>
  <si>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</si>
  <si>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</si>
  <si>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</si>
  <si>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</si>
  <si>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</si>
  <si>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</si>
  <si>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</si>
  <si>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</si>
  <si>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</si>
  <si>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</si>
  <si>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</si>
  <si>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</si>
  <si>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</si>
  <si>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</si>
  <si>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</si>
  <si>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</si>
  <si>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</si>
  <si>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</si>
  <si>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</si>
  <si>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</si>
  <si>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</si>
  <si>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</si>
  <si>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</si>
  <si>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</si>
  <si>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</si>
  <si>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</si>
  <si>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</si>
  <si>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</si>
  <si>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</si>
  <si>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</si>
  <si>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</si>
  <si>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</si>
  <si>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</si>
  <si>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</si>
  <si>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</si>
  <si>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</si>
  <si>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</si>
  <si>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</si>
  <si>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</si>
  <si>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</si>
  <si>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</si>
  <si>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</si>
  <si>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</si>
  <si>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</si>
  <si>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</si>
  <si>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</si>
  <si>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</si>
  <si>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</si>
  <si>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</si>
  <si>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</si>
  <si>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</si>
  <si>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</si>
  <si>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</si>
  <si>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</si>
  <si>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</si>
  <si>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</si>
  <si>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</si>
  <si>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</si>
  <si>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</si>
  <si>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</si>
  <si>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</si>
  <si>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</si>
  <si>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</si>
  <si>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</si>
  <si>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</si>
  <si>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</si>
  <si>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</si>
  <si>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</si>
  <si>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</si>
  <si>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</si>
  <si>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</si>
  <si>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</si>
  <si>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</si>
  <si>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</si>
  <si>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</si>
  <si>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</si>
  <si>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</si>
  <si>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</si>
  <si>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</si>
  <si>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</si>
  <si>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</si>
  <si>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</si>
  <si>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</si>
  <si>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</si>
  <si>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</si>
  <si>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</si>
  <si>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</si>
  <si>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</si>
  <si>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</si>
  <si>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</si>
  <si>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</si>
  <si>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</si>
  <si>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</si>
  <si>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</si>
  <si>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</si>
  <si>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</si>
  <si>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</si>
  <si>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</si>
  <si>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</si>
  <si>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</si>
  <si>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</si>
  <si>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</si>
  <si>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</si>
  <si>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</si>
  <si>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</si>
  <si>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</si>
  <si>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</si>
  <si>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</si>
  <si>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</si>
  <si>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</si>
  <si>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</si>
  <si>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</si>
  <si>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</si>
  <si>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</si>
  <si>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</si>
  <si>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</si>
  <si>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</si>
  <si>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</si>
  <si>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</si>
  <si>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</si>
  <si>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</si>
  <si>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</si>
  <si>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</si>
  <si>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</si>
  <si>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</si>
  <si>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</si>
  <si>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</si>
  <si>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</si>
  <si>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</si>
  <si>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</si>
  <si>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</si>
  <si>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</si>
  <si>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</si>
  <si>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</si>
  <si>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</si>
  <si>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</si>
  <si>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</si>
  <si>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</si>
  <si>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</si>
  <si>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</si>
  <si>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</si>
  <si>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</si>
  <si>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</si>
  <si>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</si>
  <si>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</si>
  <si>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</si>
  <si>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</si>
  <si>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</si>
  <si>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</si>
  <si>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</si>
  <si>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</si>
  <si>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</si>
  <si>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</si>
  <si>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</si>
  <si>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</si>
  <si>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</si>
  <si>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</si>
  <si>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</si>
  <si>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</si>
  <si>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</si>
  <si>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</si>
  <si>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</si>
  <si>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</si>
  <si>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</si>
  <si>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</si>
  <si>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</si>
  <si>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</si>
  <si>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</si>
  <si>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</si>
  <si>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</si>
  <si>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</si>
  <si>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</si>
  <si>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</si>
  <si>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</si>
  <si>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</si>
  <si>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</si>
  <si>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</si>
  <si>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</si>
  <si>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</si>
  <si>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</si>
  <si>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</si>
  <si>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</si>
  <si>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</si>
  <si>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</si>
  <si>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</si>
  <si>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</si>
  <si>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</si>
  <si>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</si>
  <si>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</si>
  <si>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</si>
  <si>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</si>
  <si>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</si>
  <si>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</si>
  <si>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</si>
  <si>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</si>
  <si>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</si>
  <si>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</si>
  <si>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</si>
  <si>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</si>
  <si>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</si>
  <si>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</si>
  <si>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</si>
  <si>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</si>
  <si>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</si>
  <si>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</si>
  <si>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</si>
  <si>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</si>
  <si>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</si>
  <si>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</si>
  <si>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</si>
  <si>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</si>
  <si>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</si>
  <si>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</si>
  <si>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</si>
  <si>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</si>
  <si>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</si>
  <si>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</si>
  <si>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</si>
  <si>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</si>
  <si>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</si>
  <si>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</si>
  <si>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</si>
  <si>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</si>
  <si>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</si>
  <si>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</si>
  <si>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</si>
  <si>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</si>
  <si>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</si>
  <si>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</si>
  <si>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</si>
  <si>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</si>
  <si>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</si>
  <si>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</si>
  <si>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</si>
  <si>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</si>
  <si>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</si>
  <si>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</si>
  <si>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</si>
  <si>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</si>
  <si>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</si>
  <si>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</si>
  <si>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</si>
  <si>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</si>
  <si>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</si>
  <si>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</si>
  <si>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</si>
  <si>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</si>
  <si>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</si>
  <si>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</si>
  <si>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</si>
  <si>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</si>
  <si>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</si>
  <si>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</si>
  <si>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</si>
  <si>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</si>
  <si>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</si>
  <si>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</si>
  <si>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</si>
  <si>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</si>
  <si>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</si>
  <si>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</si>
  <si>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</si>
  <si>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</si>
  <si>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</si>
  <si>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</si>
  <si>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</si>
  <si>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</si>
  <si>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</si>
  <si>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</si>
  <si>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</si>
  <si>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</si>
  <si>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</si>
  <si>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</si>
  <si>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</si>
  <si>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</si>
  <si>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</si>
  <si>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</si>
  <si>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</si>
  <si>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</si>
  <si>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</si>
  <si>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</si>
  <si>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</si>
  <si>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</si>
  <si>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</si>
  <si>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</si>
  <si>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</si>
  <si>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</si>
  <si>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</si>
  <si>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</si>
  <si>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</si>
  <si>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</si>
  <si>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</si>
  <si>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</si>
  <si>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</si>
  <si>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</si>
  <si>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</si>
  <si>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</si>
  <si>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</si>
  <si>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</si>
  <si>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</si>
  <si>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</si>
  <si>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</si>
  <si>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</si>
  <si>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</si>
  <si>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</si>
  <si>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</si>
  <si>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</si>
  <si>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</si>
  <si>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</si>
  <si>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</si>
  <si>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</si>
  <si>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</si>
  <si>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</si>
  <si>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</si>
  <si>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</si>
  <si>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</si>
  <si>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</si>
  <si>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</si>
  <si>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</si>
  <si>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</si>
  <si>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</si>
  <si>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</si>
  <si>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</si>
  <si>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</si>
  <si>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</si>
  <si>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</si>
  <si>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</si>
  <si>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</si>
  <si>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</si>
  <si>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</si>
  <si>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</si>
  <si>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</si>
  <si>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</si>
  <si>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</si>
  <si>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</si>
  <si>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</si>
  <si>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</si>
  <si>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</si>
  <si>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</si>
  <si>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</si>
  <si>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</si>
  <si>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</si>
  <si>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</si>
  <si>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</si>
  <si>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</si>
  <si>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</si>
  <si>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</si>
  <si>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</si>
  <si>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</si>
  <si>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</si>
  <si>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</si>
  <si>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</si>
  <si>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</si>
  <si>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</si>
  <si>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</si>
  <si>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</si>
  <si>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</si>
  <si>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</si>
  <si>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</si>
  <si>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</si>
  <si>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</si>
  <si>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</si>
  <si>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</si>
  <si>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</si>
  <si>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</si>
  <si>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</si>
  <si>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</si>
  <si>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</si>
  <si>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</si>
  <si>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</si>
  <si>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</si>
  <si>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</si>
  <si>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</si>
  <si>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</si>
  <si>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</si>
  <si>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</si>
  <si>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</si>
  <si>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</si>
  <si>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</si>
  <si>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</si>
  <si>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</si>
  <si>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</si>
  <si>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</si>
  <si>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</si>
  <si>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</si>
  <si>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</si>
  <si>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</si>
  <si>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</si>
  <si>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</si>
  <si>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</si>
  <si>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</si>
  <si>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</si>
  <si>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</si>
  <si>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</si>
  <si>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</si>
  <si>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</si>
  <si>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</si>
  <si>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</si>
  <si>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</si>
  <si>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</si>
  <si>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</si>
  <si>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</si>
  <si>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</si>
  <si>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</si>
  <si>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</si>
  <si>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</si>
  <si>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</si>
  <si>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</si>
  <si>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</si>
  <si>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</si>
  <si>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</si>
  <si>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</si>
  <si>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</si>
  <si>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</si>
  <si>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</si>
  <si>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</si>
  <si>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</si>
  <si>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</si>
  <si>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</si>
  <si>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</si>
  <si>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</si>
  <si>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</si>
  <si>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</si>
  <si>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</si>
  <si>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</si>
  <si>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</si>
  <si>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</si>
  <si>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</si>
  <si>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</si>
  <si>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</si>
  <si>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</si>
  <si>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</si>
  <si>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</si>
  <si>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</si>
  <si>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</si>
  <si>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</si>
  <si>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</si>
  <si>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</si>
  <si>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</si>
  <si>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</si>
  <si>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</si>
  <si>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</si>
  <si>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</si>
  <si>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</si>
  <si>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</si>
  <si>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</si>
  <si>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</si>
  <si>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</si>
  <si>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</si>
  <si>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</si>
  <si>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</si>
  <si>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</si>
  <si>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</si>
  <si>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</si>
  <si>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</si>
  <si>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</si>
  <si>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</si>
  <si>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</si>
  <si>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</si>
  <si>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</si>
  <si>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</si>
  <si>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</si>
  <si>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</si>
  <si>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</si>
  <si>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</si>
  <si>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</si>
  <si>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</si>
  <si>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</si>
  <si>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</si>
  <si>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</si>
  <si>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</si>
  <si>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</si>
  <si>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</si>
  <si>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</si>
  <si>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</si>
  <si>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</si>
  <si>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</si>
  <si>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</si>
  <si>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</si>
  <si>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</si>
  <si>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</si>
  <si>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</si>
  <si>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</si>
  <si>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</si>
  <si>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</si>
  <si>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</si>
  <si>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</si>
  <si>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</si>
  <si>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</si>
  <si>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</si>
  <si>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</si>
  <si>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</si>
  <si>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</si>
  <si>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</si>
  <si>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</si>
  <si>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</si>
  <si>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</si>
  <si>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</si>
  <si>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</si>
  <si>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</si>
  <si>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</si>
  <si>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</si>
  <si>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</si>
  <si>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</si>
  <si>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</si>
  <si>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</si>
  <si>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</si>
  <si>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</si>
  <si>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</si>
  <si>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</si>
  <si>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</si>
  <si>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</si>
  <si>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</si>
  <si>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</si>
  <si>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</si>
  <si>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</si>
  <si>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</si>
  <si>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</si>
  <si>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</si>
  <si>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</si>
  <si>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</si>
  <si>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</si>
  <si>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</si>
  <si>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</si>
  <si>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</si>
  <si>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</si>
  <si>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</si>
  <si>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</si>
  <si>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</si>
  <si>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</si>
  <si>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</si>
  <si>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</si>
  <si>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</si>
  <si>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</si>
  <si>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</si>
  <si>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</si>
  <si>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</si>
  <si>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</si>
  <si>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</si>
  <si>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</si>
  <si>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</si>
  <si>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</si>
  <si>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</si>
  <si>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</si>
  <si>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</si>
  <si>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</si>
  <si>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</si>
  <si>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</si>
  <si>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</si>
  <si>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</si>
  <si>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</si>
  <si>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</si>
  <si>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</si>
  <si>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</si>
  <si>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</si>
  <si>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</si>
  <si>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</si>
  <si>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</si>
  <si>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</si>
  <si>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</si>
  <si>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</si>
  <si>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</si>
  <si>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</si>
  <si>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</si>
  <si>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</si>
  <si>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</si>
  <si>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</si>
  <si>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</si>
  <si>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</si>
  <si>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</si>
  <si>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</si>
  <si>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</si>
  <si>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</si>
  <si>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</si>
  <si>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</si>
  <si>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</si>
  <si>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</si>
  <si>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</si>
  <si>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</si>
  <si>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</si>
  <si>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</si>
  <si>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</si>
  <si>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</si>
  <si>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</si>
  <si>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</si>
  <si>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</si>
  <si>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</si>
  <si>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</si>
  <si>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</si>
  <si>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</si>
  <si>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</si>
  <si>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</si>
  <si>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</si>
  <si>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</si>
  <si>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</si>
  <si>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</si>
  <si>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</si>
  <si>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</si>
  <si>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</si>
  <si>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</si>
  <si>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</si>
  <si>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</si>
  <si>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</si>
  <si>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</si>
  <si>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</si>
  <si>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</si>
  <si>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</si>
  <si>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</si>
  <si>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</si>
  <si>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</si>
  <si>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</si>
  <si>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</si>
  <si>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</si>
  <si>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</si>
  <si>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</si>
  <si>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</si>
  <si>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</si>
  <si>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</si>
  <si>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</si>
  <si>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</si>
  <si>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</si>
  <si>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</si>
  <si>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</si>
  <si>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</si>
  <si>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</si>
  <si>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</si>
  <si>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</si>
  <si>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</si>
  <si>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</si>
  <si>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</si>
  <si>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</si>
  <si>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</si>
  <si>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</si>
  <si>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</si>
  <si>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</si>
  <si>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</si>
  <si>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</si>
  <si>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</si>
  <si>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</si>
  <si>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</si>
  <si>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</si>
  <si>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</si>
  <si>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</si>
  <si>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</si>
  <si>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</si>
  <si>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</si>
  <si>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</si>
  <si>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</si>
  <si>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</si>
  <si>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</si>
  <si>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</si>
  <si>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</si>
  <si>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</si>
  <si>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</si>
  <si>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</si>
  <si>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</si>
  <si>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</si>
  <si>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</si>
  <si>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</si>
  <si>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</si>
  <si>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</si>
  <si>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</si>
  <si>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</si>
  <si>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</si>
  <si>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</si>
  <si>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</si>
  <si>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</si>
  <si>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</si>
  <si>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</si>
  <si>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</si>
  <si>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</si>
  <si>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</si>
  <si>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</si>
  <si>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</si>
  <si>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</si>
  <si>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</si>
  <si>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</si>
  <si>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</si>
  <si>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</si>
  <si>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</si>
  <si>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</si>
  <si>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</si>
  <si>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</si>
  <si>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</si>
  <si>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</si>
  <si>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</si>
  <si>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</si>
  <si>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</si>
  <si>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</si>
  <si>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</si>
  <si>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</si>
  <si>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</si>
  <si>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</si>
  <si>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</si>
  <si>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</si>
  <si>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</si>
  <si>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</si>
  <si>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</si>
  <si>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</si>
  <si>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</si>
  <si>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</si>
  <si>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</si>
  <si>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</si>
  <si>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</si>
  <si>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</si>
  <si>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</si>
  <si>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</si>
  <si>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</si>
  <si>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</si>
  <si>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</si>
  <si>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</si>
  <si>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</si>
  <si>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</si>
  <si>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</si>
  <si>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</si>
  <si>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</si>
  <si>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</si>
  <si>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</si>
  <si>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</si>
  <si>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</si>
  <si>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</si>
  <si>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</si>
  <si>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</si>
  <si>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</si>
  <si>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</si>
  <si>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</si>
  <si>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</si>
  <si>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</si>
  <si>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</si>
  <si>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</si>
  <si>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</si>
  <si>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</si>
  <si>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</si>
  <si>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</si>
  <si>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</si>
  <si>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</si>
  <si>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</si>
  <si>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</si>
  <si>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</si>
  <si>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</si>
  <si>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</si>
  <si>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</si>
  <si>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</si>
  <si>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</si>
  <si>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</si>
  <si>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</si>
  <si>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</si>
  <si>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</si>
  <si>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</si>
  <si>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</si>
  <si>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</si>
  <si>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</si>
  <si>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</si>
  <si>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</si>
  <si>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</si>
  <si>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</si>
  <si>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</si>
  <si>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</si>
  <si>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</si>
  <si>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</si>
  <si>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</si>
  <si>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</si>
  <si>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</si>
  <si>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</si>
  <si>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</si>
  <si>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</si>
  <si>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</si>
  <si>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</si>
  <si>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</si>
  <si>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</si>
  <si>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</si>
  <si>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</si>
  <si>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</si>
  <si>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</si>
  <si>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</si>
  <si>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</si>
  <si>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</si>
  <si>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</si>
  <si>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</si>
  <si>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</si>
  <si>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</si>
  <si>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</si>
  <si>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</si>
  <si>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</si>
  <si>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</si>
  <si>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</si>
  <si>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</si>
  <si>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</si>
  <si>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</si>
  <si>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</si>
  <si>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</si>
  <si>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</si>
  <si>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</si>
  <si>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</si>
  <si>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</si>
  <si>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</si>
  <si>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</si>
  <si>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</si>
  <si>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</si>
  <si>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</si>
  <si>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</si>
  <si>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</si>
  <si>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</si>
  <si>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</si>
  <si>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</si>
  <si>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</si>
  <si>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</si>
  <si>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</si>
  <si>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</si>
  <si>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</si>
  <si>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</si>
  <si>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</si>
  <si>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</si>
  <si>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</si>
  <si>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</si>
  <si>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</si>
  <si>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</si>
  <si>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</si>
  <si>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</si>
  <si>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</si>
  <si>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</si>
  <si>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</si>
  <si>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</si>
  <si>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</si>
  <si>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</si>
  <si>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</si>
  <si>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</si>
  <si>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</si>
  <si>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</si>
  <si>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</si>
  <si>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</si>
  <si>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</si>
  <si>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</si>
  <si>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</si>
  <si>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</si>
  <si>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</si>
  <si>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</si>
  <si>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</si>
  <si>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</si>
  <si>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</si>
  <si>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</si>
  <si>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</si>
  <si>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</si>
  <si>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</si>
  <si>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</si>
  <si>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</si>
  <si>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</si>
  <si>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</si>
  <si>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</si>
  <si>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</si>
  <si>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</si>
  <si>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</si>
  <si>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</si>
  <si>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</si>
  <si>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</si>
  <si>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</si>
  <si>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</si>
  <si>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</si>
  <si>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</si>
  <si>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</si>
  <si>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</si>
  <si>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</si>
  <si>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</si>
  <si>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</si>
  <si>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</si>
  <si>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</si>
  <si>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</si>
  <si>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</si>
  <si>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</si>
  <si>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</si>
  <si>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</si>
  <si>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</si>
  <si>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</si>
  <si>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</si>
  <si>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</si>
  <si>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</si>
  <si>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</si>
  <si>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</si>
  <si>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</si>
  <si>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</si>
  <si>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</si>
  <si>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</si>
  <si>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</si>
  <si>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</si>
  <si>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</si>
  <si>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</si>
  <si>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</si>
  <si>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</si>
  <si>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</si>
  <si>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</si>
  <si>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</si>
  <si>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</si>
  <si>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</si>
  <si>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</si>
  <si>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</si>
  <si>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</si>
  <si>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</si>
  <si>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</si>
  <si>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</si>
  <si>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</si>
  <si>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</si>
  <si>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</si>
  <si>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</si>
  <si>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</si>
  <si>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</si>
  <si>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</si>
  <si>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</si>
  <si>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</si>
  <si>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</si>
  <si>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</si>
  <si>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</si>
  <si>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</si>
  <si>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</si>
  <si>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</si>
  <si>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</si>
  <si>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</si>
  <si>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</si>
  <si>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</si>
  <si>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</si>
  <si>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</si>
  <si>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</si>
  <si>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</si>
  <si>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</si>
  <si>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</si>
  <si>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</si>
  <si>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</si>
  <si>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</si>
  <si>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</si>
  <si>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</si>
  <si>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</si>
  <si>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</si>
  <si>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</si>
  <si>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</si>
  <si>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</si>
  <si>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</si>
  <si>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</si>
  <si>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</si>
  <si>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</si>
  <si>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</si>
  <si>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</si>
  <si>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</si>
  <si>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</si>
  <si>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</si>
  <si>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</si>
  <si>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</si>
  <si>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</si>
  <si>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</si>
  <si>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</si>
  <si>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</si>
  <si>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</si>
  <si>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</si>
  <si>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</si>
  <si>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</si>
  <si>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</si>
  <si>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</si>
  <si>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</si>
  <si>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</si>
  <si>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</si>
  <si>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</si>
  <si>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</si>
  <si>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</si>
  <si>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</si>
  <si>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</si>
  <si>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</si>
  <si>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</si>
  <si>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</si>
  <si>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</si>
  <si>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</si>
  <si>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</si>
  <si>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</si>
  <si>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</si>
  <si>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</si>
  <si>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</si>
  <si>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</si>
  <si>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</si>
  <si>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</si>
  <si>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</si>
  <si>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</si>
  <si>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</si>
  <si>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</si>
  <si>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</si>
  <si>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</si>
  <si>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</si>
  <si>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</si>
  <si>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</si>
  <si>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</si>
  <si>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</si>
  <si>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</si>
  <si>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</si>
  <si>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</si>
  <si>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</si>
  <si>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</si>
  <si>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</si>
  <si>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</si>
  <si>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</si>
  <si>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</si>
  <si>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</si>
  <si>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</si>
  <si>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</si>
  <si>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</si>
  <si>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</si>
  <si>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</si>
  <si>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</si>
  <si>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</si>
  <si>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</si>
  <si>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</si>
  <si>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</si>
  <si>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</si>
  <si>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</si>
  <si>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</si>
  <si>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</si>
  <si>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</si>
  <si>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</si>
  <si>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</si>
  <si>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</si>
  <si>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</si>
  <si>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</si>
  <si>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</si>
  <si>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</si>
  <si>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</si>
  <si>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</si>
  <si>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</si>
  <si>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</si>
  <si>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</si>
  <si>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</si>
  <si>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</si>
  <si>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</si>
  <si>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</si>
  <si>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</si>
  <si>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</si>
  <si>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</si>
  <si>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</si>
  <si>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</si>
  <si>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</si>
  <si>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</si>
  <si>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</si>
  <si>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</si>
  <si>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</si>
  <si>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</si>
  <si>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</si>
  <si>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</si>
  <si>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</si>
  <si>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</si>
  <si>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</si>
  <si>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</si>
  <si>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</si>
  <si>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</si>
  <si>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</si>
  <si>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</si>
  <si>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</si>
  <si>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</si>
  <si>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</si>
  <si>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</si>
  <si>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</si>
  <si>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</si>
  <si>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</si>
  <si>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</si>
  <si>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</si>
  <si>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</si>
  <si>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</si>
  <si>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</si>
  <si>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</si>
  <si>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</si>
  <si>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</si>
  <si>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</si>
  <si>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</si>
  <si>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</si>
  <si>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</si>
  <si>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</si>
  <si>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</si>
  <si>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</si>
  <si>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</si>
  <si>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</si>
  <si>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</si>
  <si>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</si>
  <si>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</si>
  <si>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</si>
  <si>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</si>
  <si>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</si>
  <si>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</si>
  <si>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</si>
  <si>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</si>
  <si>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</si>
  <si>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</si>
  <si>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</si>
  <si>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</si>
  <si>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</si>
  <si>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</si>
  <si>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</si>
  <si>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</si>
  <si>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</si>
  <si>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</si>
  <si>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</si>
  <si>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</si>
  <si>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</si>
  <si>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</si>
  <si>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</si>
  <si>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</si>
  <si>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</si>
  <si>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</si>
  <si>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</si>
  <si>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</si>
  <si>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</si>
  <si>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</si>
  <si>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</si>
  <si>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</si>
  <si>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</si>
  <si>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</si>
  <si>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</si>
  <si>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</si>
  <si>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</si>
  <si>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</si>
  <si>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</si>
  <si>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</si>
  <si>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</si>
  <si>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</si>
  <si>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</si>
  <si>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</si>
  <si>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</si>
  <si>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</si>
  <si>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</si>
  <si>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</si>
  <si>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</si>
  <si>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</si>
  <si>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</si>
  <si>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</si>
  <si>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</si>
  <si>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</si>
  <si>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</si>
  <si>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</si>
  <si>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</si>
  <si>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</si>
  <si>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</si>
  <si>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</si>
  <si>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</si>
  <si>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</si>
  <si>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</si>
  <si>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</si>
  <si>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</si>
  <si>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</si>
  <si>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</si>
  <si>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</si>
  <si>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</si>
  <si>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</si>
  <si>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</si>
  <si>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</si>
  <si>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</si>
  <si>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</si>
  <si>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</si>
  <si>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</si>
  <si>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</si>
  <si>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</si>
  <si>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</si>
  <si>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</si>
  <si>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</si>
  <si>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</si>
  <si>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</si>
  <si>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</si>
  <si>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</si>
  <si>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</si>
  <si>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</si>
  <si>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</si>
  <si>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</si>
  <si>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</si>
  <si>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</si>
  <si>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</si>
  <si>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</si>
  <si>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</si>
  <si>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</si>
  <si>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</si>
  <si>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</si>
  <si>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</si>
  <si>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</si>
  <si>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</si>
  <si>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</si>
  <si>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</si>
  <si>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</si>
  <si>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</si>
  <si>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</si>
  <si>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</si>
  <si>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</si>
  <si>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</si>
  <si>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</si>
  <si>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</si>
  <si>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</si>
  <si>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</si>
  <si>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</si>
  <si>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</si>
  <si>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</si>
  <si>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</si>
  <si>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</si>
  <si>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</si>
  <si>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</si>
  <si>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</si>
  <si>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</si>
  <si>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</si>
  <si>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</si>
  <si>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</si>
  <si>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</si>
  <si>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</si>
  <si>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</si>
  <si>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</si>
  <si>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</si>
  <si>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</si>
  <si>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</si>
  <si>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</si>
  <si>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</si>
  <si>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</si>
  <si>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</si>
  <si>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</si>
  <si>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</si>
  <si>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</si>
  <si>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</si>
  <si>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</si>
  <si>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</si>
  <si>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</si>
  <si>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</si>
  <si>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</si>
  <si>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</si>
  <si>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</si>
  <si>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</si>
  <si>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</si>
  <si>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</si>
  <si>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</si>
  <si>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</si>
  <si>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</si>
  <si>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</si>
  <si>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</si>
  <si>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</si>
  <si>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</si>
  <si>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</si>
  <si>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</si>
  <si>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</si>
  <si>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</si>
  <si>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</si>
  <si>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</si>
  <si>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</si>
  <si>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</si>
  <si>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</si>
  <si>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</si>
  <si>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</si>
  <si>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</si>
  <si>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</si>
  <si>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</si>
  <si>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</si>
  <si>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</si>
  <si>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</si>
  <si>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</si>
  <si>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</si>
  <si>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</si>
  <si>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</si>
  <si>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</si>
  <si>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</si>
  <si>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</si>
  <si>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</si>
  <si>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</si>
  <si>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</si>
  <si>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</si>
  <si>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</si>
  <si>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</si>
  <si>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</si>
  <si>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</si>
  <si>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</si>
  <si>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</si>
  <si>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</si>
  <si>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</si>
  <si>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</si>
  <si>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</si>
  <si>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</si>
  <si>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</si>
  <si>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</si>
  <si>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</si>
  <si>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</si>
  <si>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</si>
  <si>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</si>
  <si>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</si>
  <si>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</si>
  <si>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</si>
  <si>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</si>
  <si>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</si>
  <si>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</si>
  <si>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</si>
  <si>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</si>
  <si>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</si>
  <si>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</si>
  <si>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</si>
  <si>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</si>
  <si>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</si>
  <si>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</si>
  <si>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</si>
  <si>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</si>
  <si>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</si>
  <si>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</si>
  <si>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</si>
  <si>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</si>
  <si>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</si>
  <si>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</si>
  <si>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</si>
  <si>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</si>
  <si>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</si>
  <si>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</si>
  <si>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</si>
  <si>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</si>
  <si>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</si>
  <si>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</si>
  <si>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</si>
  <si>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</si>
  <si>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</si>
  <si>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</si>
  <si>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</si>
  <si>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</si>
  <si>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</si>
  <si>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</si>
  <si>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</si>
  <si>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</si>
  <si>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</si>
  <si>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</si>
  <si>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</si>
  <si>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</si>
  <si>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</si>
  <si>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</si>
  <si>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</si>
  <si>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</si>
  <si>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</si>
  <si>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</si>
  <si>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</si>
  <si>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</si>
  <si>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</si>
  <si>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</si>
  <si>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</si>
  <si>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</si>
  <si>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</si>
  <si>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</si>
  <si>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</si>
  <si>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</si>
  <si>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</si>
  <si>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</si>
  <si>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</si>
  <si>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</si>
  <si>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</si>
  <si>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</si>
  <si>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</si>
  <si>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</si>
  <si>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</si>
  <si>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</si>
  <si>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</si>
  <si>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</si>
  <si>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</si>
  <si>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</si>
  <si>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</si>
  <si>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</si>
  <si>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</si>
  <si>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</si>
  <si>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</si>
  <si>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</si>
  <si>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</si>
  <si>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</si>
  <si>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</si>
  <si>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</si>
  <si>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</si>
  <si>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</si>
  <si>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</si>
  <si>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</si>
  <si>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</si>
  <si>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</si>
  <si>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</si>
  <si>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</si>
  <si>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</si>
  <si>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</si>
  <si>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</si>
  <si>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</si>
  <si>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</si>
  <si>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</si>
  <si>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</si>
  <si>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</si>
  <si>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</si>
  <si>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</si>
  <si>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</si>
  <si>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</si>
  <si>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</si>
  <si>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</si>
  <si>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</si>
  <si>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</si>
  <si>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</si>
  <si>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</si>
  <si>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</si>
  <si>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</si>
  <si>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</si>
  <si>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</si>
  <si>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</si>
  <si>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</si>
  <si>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</si>
  <si>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</si>
  <si>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</si>
  <si>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</si>
  <si>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</si>
  <si>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</si>
  <si>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</si>
  <si>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</si>
  <si>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</si>
  <si>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</si>
  <si>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</si>
  <si>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</si>
  <si>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</si>
  <si>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</si>
  <si>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</si>
  <si>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</si>
  <si>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</si>
  <si>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</si>
  <si>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</si>
  <si>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</si>
  <si>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</si>
  <si>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</si>
  <si>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</si>
  <si>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</si>
  <si>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</si>
  <si>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</si>
  <si>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</si>
  <si>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</si>
  <si>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</si>
  <si>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</si>
  <si>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</si>
  <si>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</si>
  <si>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</si>
  <si>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</si>
  <si>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</si>
  <si>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</si>
  <si>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</si>
  <si>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</si>
  <si>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</si>
  <si>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</si>
  <si>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</si>
  <si>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</si>
  <si>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</si>
  <si>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</si>
  <si>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</si>
  <si>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</si>
  <si>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</si>
  <si>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</si>
  <si>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</si>
  <si>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</si>
  <si>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</si>
  <si>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</si>
  <si>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</si>
  <si>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</si>
  <si>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</si>
  <si>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</si>
  <si>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</si>
  <si>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</si>
  <si>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</si>
  <si>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</si>
  <si>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</si>
  <si>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</si>
  <si>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</si>
  <si>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</si>
  <si>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</si>
  <si>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</si>
  <si>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</si>
  <si>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</si>
  <si>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</si>
  <si>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</si>
  <si>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</si>
  <si>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</si>
  <si>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</si>
  <si>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</si>
  <si>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</si>
  <si>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</si>
  <si>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</si>
  <si>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</si>
  <si>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</si>
  <si>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</si>
  <si>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</si>
  <si>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</si>
  <si>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</si>
  <si>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</si>
  <si>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</si>
  <si>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</si>
  <si>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</si>
  <si>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</si>
  <si>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</si>
  <si>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</si>
  <si>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</si>
  <si>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</si>
  <si>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</si>
  <si>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</si>
  <si>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</si>
  <si>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</si>
  <si>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</si>
  <si>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</si>
  <si>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</si>
  <si>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</si>
  <si>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</si>
  <si>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</si>
  <si>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</si>
  <si>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</si>
  <si>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</si>
  <si>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</si>
  <si>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</si>
  <si>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</si>
  <si>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</si>
  <si>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</si>
  <si>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</si>
  <si>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</si>
  <si>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</si>
  <si>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</si>
  <si>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</si>
  <si>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</si>
  <si>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</si>
  <si>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</si>
  <si>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</si>
  <si>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</si>
  <si>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</si>
  <si>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</si>
  <si>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</si>
  <si>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</si>
  <si>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</si>
  <si>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</si>
  <si>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</si>
  <si>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</si>
  <si>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</si>
  <si>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</si>
  <si>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</si>
  <si>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</si>
  <si>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</si>
  <si>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</si>
  <si>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</si>
  <si>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</si>
  <si>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</si>
  <si>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</si>
  <si>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</si>
  <si>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</si>
  <si>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</si>
  <si>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</si>
  <si>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</si>
  <si>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</si>
  <si>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</si>
  <si>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</si>
  <si>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</si>
  <si>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</si>
  <si>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</si>
  <si>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</si>
  <si>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</si>
  <si>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</si>
  <si>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</si>
  <si>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</si>
  <si>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</si>
  <si>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</si>
  <si>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</si>
  <si>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</si>
  <si>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</si>
  <si>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</si>
  <si>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</si>
  <si>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</si>
  <si>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</si>
  <si>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</si>
  <si>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</si>
  <si>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</si>
  <si>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</si>
  <si>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</si>
  <si>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</si>
  <si>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</si>
  <si>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</si>
  <si>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</si>
  <si>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</si>
  <si>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</si>
  <si>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</si>
  <si>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</si>
  <si>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</si>
  <si>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</si>
  <si>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</si>
  <si>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</si>
  <si>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</si>
  <si>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</si>
  <si>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</si>
  <si>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</si>
  <si>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</si>
  <si>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</si>
  <si>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</si>
  <si>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</si>
  <si>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</si>
  <si>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</si>
  <si>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</si>
  <si>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</si>
  <si>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</si>
  <si>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</si>
  <si>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</si>
  <si>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</si>
  <si>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</si>
  <si>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</si>
  <si>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</si>
  <si>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</si>
  <si>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</si>
  <si>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</si>
  <si>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</si>
  <si>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</si>
  <si>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</si>
  <si>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</si>
  <si>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</si>
  <si>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</si>
  <si>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</si>
  <si>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</si>
  <si>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</si>
  <si>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</si>
  <si>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</si>
  <si>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</si>
  <si>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</si>
  <si>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</si>
  <si>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</si>
  <si>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</si>
  <si>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</si>
  <si>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</si>
  <si>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</si>
  <si>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</si>
  <si>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</si>
  <si>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</si>
  <si>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</si>
  <si>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</si>
  <si>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</si>
  <si>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</si>
  <si>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</si>
  <si>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</si>
  <si>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</si>
  <si>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</si>
  <si>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</si>
  <si>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</si>
  <si>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</si>
  <si>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</si>
  <si>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</si>
  <si>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</si>
  <si>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</si>
  <si>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</si>
  <si>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</si>
  <si>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</si>
  <si>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</si>
  <si>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</si>
  <si>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</si>
  <si>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</si>
  <si>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</si>
  <si>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</si>
  <si>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</si>
  <si>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</si>
  <si>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</si>
  <si>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</si>
  <si>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</si>
  <si>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</si>
  <si>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</si>
  <si>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</si>
  <si>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</si>
  <si>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</si>
  <si>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</si>
  <si>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</si>
  <si>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</si>
  <si>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</si>
  <si>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</si>
  <si>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</si>
  <si>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</si>
  <si>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</si>
  <si>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</si>
  <si>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</si>
  <si>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</si>
  <si>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</si>
  <si>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</si>
  <si>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</si>
  <si>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</si>
  <si>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</si>
  <si>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</si>
  <si>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</si>
  <si>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</si>
  <si>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</si>
  <si>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</si>
  <si>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</si>
  <si>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</si>
  <si>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</si>
  <si>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</si>
  <si>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</si>
  <si>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</si>
  <si>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</si>
  <si>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</si>
  <si>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</si>
  <si>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</si>
  <si>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</si>
  <si>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</si>
  <si>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</si>
  <si>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</si>
  <si>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</si>
  <si>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</si>
  <si>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</si>
  <si>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</si>
  <si>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</si>
  <si>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</si>
  <si>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</si>
  <si>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</si>
  <si>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</si>
  <si>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</si>
  <si>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</si>
  <si>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</si>
  <si>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</si>
  <si>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</si>
  <si>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</si>
  <si>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</si>
  <si>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</si>
  <si>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</si>
  <si>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</si>
  <si>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</si>
  <si>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</si>
  <si>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</si>
  <si>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</si>
  <si>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</si>
  <si>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</si>
  <si>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</si>
  <si>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</si>
  <si>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</si>
  <si>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</si>
  <si>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</si>
  <si>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</si>
  <si>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</si>
  <si>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</si>
  <si>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</si>
  <si>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</si>
  <si>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</si>
  <si>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</si>
  <si>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</si>
  <si>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</si>
  <si>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</si>
  <si>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</si>
  <si>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</si>
  <si>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</si>
  <si>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</si>
  <si>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</si>
  <si>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</si>
  <si>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</si>
  <si>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</si>
  <si>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</si>
  <si>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</si>
  <si>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</si>
  <si>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</si>
  <si>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</si>
  <si>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</si>
  <si>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</si>
  <si>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</si>
  <si>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</si>
  <si>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</si>
  <si>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</si>
  <si>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</si>
  <si>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</si>
  <si>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</si>
  <si>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</si>
  <si>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</si>
  <si>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</si>
  <si>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</si>
  <si>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</si>
  <si>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</si>
  <si>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</si>
  <si>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</si>
  <si>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</si>
  <si>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</si>
  <si>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</si>
  <si>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</si>
  <si>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</si>
  <si>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</si>
  <si>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</si>
  <si>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</si>
  <si>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</si>
  <si>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</si>
  <si>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</si>
  <si>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</si>
  <si>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</si>
  <si>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</si>
  <si>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</si>
  <si>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</si>
  <si>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</si>
  <si>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</si>
  <si>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</si>
  <si>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</si>
  <si>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</si>
  <si>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</si>
  <si>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</si>
  <si>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</si>
  <si>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</si>
  <si>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</si>
  <si>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</si>
  <si>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</si>
  <si>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</si>
  <si>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</si>
  <si>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</si>
  <si>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</si>
  <si>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</si>
  <si>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</si>
  <si>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</si>
  <si>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</si>
  <si>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</si>
  <si>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</si>
  <si>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</si>
  <si>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</si>
  <si>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</si>
  <si>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</si>
  <si>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</si>
  <si>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</si>
  <si>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</si>
  <si>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</si>
  <si>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</si>
  <si>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</si>
  <si>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</si>
  <si>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</si>
  <si>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</si>
  <si>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</si>
  <si>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</si>
  <si>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</si>
  <si>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</si>
  <si>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</si>
  <si>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</si>
  <si>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</si>
  <si>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</si>
  <si>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</si>
  <si>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</si>
  <si>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</si>
  <si>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</si>
  <si>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</si>
  <si>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</si>
  <si>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</si>
  <si>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</si>
  <si>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</si>
  <si>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</si>
  <si>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</si>
  <si>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</si>
  <si>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</si>
  <si>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</si>
  <si>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</si>
  <si>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</si>
  <si>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</si>
  <si>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</si>
  <si>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</si>
  <si>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</si>
  <si>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</si>
  <si>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</si>
  <si>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</si>
  <si>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</si>
  <si>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</si>
  <si>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</si>
  <si>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</si>
  <si>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</si>
  <si>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</si>
  <si>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</si>
  <si>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</si>
  <si>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</si>
  <si>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</si>
  <si>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</si>
  <si>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</si>
  <si>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</si>
  <si>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</si>
  <si>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</si>
  <si>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</si>
  <si>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</si>
  <si>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</si>
  <si>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</si>
  <si>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</si>
  <si>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</si>
  <si>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</si>
  <si>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</si>
  <si>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</si>
  <si>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</si>
  <si>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</si>
  <si>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</si>
  <si>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</si>
  <si>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</si>
  <si>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</si>
  <si>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</si>
  <si>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</si>
  <si>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</si>
  <si>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</si>
  <si>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</si>
  <si>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</si>
  <si>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</si>
  <si>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</si>
  <si>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</si>
  <si>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</si>
  <si>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</si>
  <si>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</si>
  <si>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</si>
  <si>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</si>
  <si>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</si>
  <si>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</si>
  <si>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</si>
  <si>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</si>
  <si>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</si>
  <si>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</si>
  <si>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</si>
  <si>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</si>
  <si>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</si>
  <si>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</si>
  <si>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</si>
  <si>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</si>
  <si>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</si>
  <si>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</si>
  <si>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</si>
  <si>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</si>
  <si>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</si>
  <si>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</si>
  <si>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</si>
  <si>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</si>
  <si>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</si>
  <si>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</si>
  <si>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</si>
  <si>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</si>
  <si>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</si>
  <si>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</si>
  <si>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</si>
  <si>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</si>
  <si>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</si>
  <si>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</si>
  <si>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</si>
  <si>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</si>
  <si>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</si>
  <si>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</si>
  <si>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</si>
  <si>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</si>
  <si>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</si>
  <si>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</si>
  <si>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</si>
  <si>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</si>
  <si>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</si>
  <si>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</si>
  <si>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</si>
  <si>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</si>
  <si>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</si>
  <si>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</si>
  <si>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</si>
  <si>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</si>
  <si>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</si>
  <si>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</si>
  <si>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</si>
  <si>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</si>
  <si>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</si>
  <si>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</si>
  <si>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</si>
  <si>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</si>
  <si>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</si>
  <si>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</si>
  <si>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</si>
  <si>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</si>
  <si>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</si>
  <si>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</si>
  <si>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</si>
  <si>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</si>
  <si>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</si>
  <si>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</si>
  <si>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</si>
  <si>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</si>
  <si>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</si>
  <si>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</si>
  <si>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</si>
  <si>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</si>
  <si>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</si>
  <si>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</si>
  <si>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</si>
  <si>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</si>
  <si>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</si>
  <si>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</si>
  <si>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</si>
  <si>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</si>
  <si>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</si>
  <si>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</si>
  <si>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</si>
  <si>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</si>
  <si>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</si>
  <si>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</si>
  <si>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</si>
  <si>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</si>
  <si>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</si>
  <si>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</si>
  <si>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</si>
  <si>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</si>
  <si>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</si>
  <si>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</si>
  <si>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</si>
  <si>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</si>
  <si>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</si>
  <si>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</si>
  <si>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</si>
  <si>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</si>
  <si>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</si>
  <si>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</si>
  <si>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</si>
  <si>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</si>
  <si>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</si>
  <si>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</si>
  <si>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</si>
  <si>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</si>
  <si>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</si>
  <si>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</si>
  <si>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</si>
  <si>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</si>
  <si>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</si>
  <si>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</si>
  <si>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</si>
  <si>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</si>
  <si>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</si>
  <si>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</si>
  <si>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</si>
  <si>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</si>
  <si>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</si>
  <si>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</si>
  <si>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</si>
  <si>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</si>
  <si>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</si>
  <si>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</si>
  <si>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</si>
  <si>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</si>
  <si>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</si>
  <si>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</si>
  <si>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</si>
  <si>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</si>
  <si>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</si>
  <si>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</si>
  <si>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</si>
  <si>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</si>
  <si>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</si>
  <si>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</si>
  <si>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</si>
  <si>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</si>
  <si>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</si>
  <si>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</si>
  <si>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</si>
  <si>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</si>
  <si>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</si>
  <si>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</si>
  <si>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</si>
  <si>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</si>
  <si>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</si>
  <si>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</si>
  <si>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</si>
  <si>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</si>
  <si>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</si>
  <si>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</si>
  <si>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</si>
  <si>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</si>
  <si>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</si>
  <si>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</si>
  <si>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</si>
  <si>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</si>
  <si>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</si>
  <si>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</si>
  <si>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</si>
  <si>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</si>
  <si>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</si>
  <si>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</si>
  <si>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</si>
  <si>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</si>
  <si>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</si>
  <si>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</si>
  <si>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</si>
  <si>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</si>
  <si>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</si>
  <si>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</si>
  <si>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</si>
  <si>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</si>
  <si>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</si>
  <si>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</si>
  <si>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</si>
  <si>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</si>
  <si>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</si>
  <si>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</si>
  <si>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</si>
  <si>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</si>
  <si>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</si>
  <si>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</si>
  <si>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</si>
  <si>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</si>
  <si>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</si>
  <si>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</si>
  <si>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</si>
  <si>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</si>
  <si>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</si>
  <si>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</si>
  <si>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</si>
  <si>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</si>
  <si>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</si>
  <si>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</si>
  <si>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</si>
  <si>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</si>
  <si>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</si>
  <si>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</si>
  <si>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</si>
  <si>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</si>
  <si>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</si>
  <si>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</si>
  <si>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</si>
  <si>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</si>
  <si>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</si>
  <si>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</si>
  <si>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</si>
  <si>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</si>
  <si>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</si>
  <si>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</si>
  <si>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</si>
  <si>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</si>
  <si>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</si>
  <si>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</si>
  <si>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</si>
  <si>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</si>
  <si>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</si>
  <si>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</si>
  <si>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</si>
  <si>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</si>
  <si>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</si>
  <si>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</si>
  <si>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</si>
  <si>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</si>
  <si>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</si>
  <si>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</si>
  <si>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</si>
  <si>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</si>
  <si>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</si>
  <si>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</si>
  <si>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</si>
  <si>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</si>
  <si>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</si>
  <si>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</si>
  <si>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</si>
  <si>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</si>
  <si>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</si>
  <si>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</si>
  <si>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</si>
  <si>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</si>
  <si>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</si>
  <si>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</si>
  <si>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</si>
  <si>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</si>
  <si>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</si>
  <si>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</si>
  <si>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</si>
  <si>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</si>
  <si>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</si>
  <si>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</si>
  <si>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</si>
  <si>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</si>
  <si>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</si>
  <si>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</si>
  <si>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</si>
  <si>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</si>
  <si>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</si>
  <si>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</si>
  <si>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</si>
  <si>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</si>
  <si>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</si>
  <si>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</si>
  <si>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</si>
  <si>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</si>
  <si>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</si>
  <si>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</si>
  <si>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</si>
  <si>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</si>
  <si>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</si>
  <si>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</si>
  <si>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</si>
  <si>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</si>
  <si>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</si>
  <si>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</si>
  <si>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</si>
  <si>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</si>
  <si>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</si>
  <si>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</si>
  <si>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</si>
  <si>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</si>
  <si>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</si>
  <si>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</si>
  <si>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</si>
  <si>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</si>
  <si>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</si>
  <si>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</si>
  <si>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</si>
  <si>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</si>
  <si>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</si>
  <si>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</si>
  <si>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</si>
  <si>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</si>
  <si>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</si>
  <si>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</si>
  <si>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</si>
  <si>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</si>
  <si>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</si>
  <si>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</si>
  <si>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</si>
  <si>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</si>
  <si>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</si>
  <si>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</si>
  <si>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</si>
  <si>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</si>
  <si>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</si>
  <si>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</si>
  <si>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</si>
  <si>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</si>
  <si>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</si>
  <si>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</si>
  <si>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</si>
  <si>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</si>
  <si>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</si>
  <si>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</si>
  <si>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</si>
  <si>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</si>
  <si>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</si>
  <si>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</si>
  <si>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</si>
  <si>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</si>
  <si>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</si>
  <si>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</si>
  <si>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</si>
  <si>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</si>
  <si>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</si>
  <si>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</si>
  <si>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</si>
  <si>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</si>
  <si>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</si>
  <si>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</si>
  <si>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</si>
  <si>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</si>
  <si>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</si>
  <si>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</si>
  <si>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</si>
  <si>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</si>
  <si>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</si>
  <si>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</si>
  <si>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</si>
  <si>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</si>
  <si>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</si>
  <si>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</si>
  <si>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</si>
  <si>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</si>
  <si>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</si>
  <si>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</si>
  <si>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</si>
  <si>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</si>
  <si>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</si>
  <si>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</si>
  <si>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</si>
  <si>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</si>
  <si>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</si>
  <si>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</si>
  <si>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</si>
  <si>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</si>
  <si>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</si>
  <si>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</si>
  <si>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</si>
  <si>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</si>
  <si>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</si>
  <si>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</si>
  <si>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</si>
  <si>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</si>
  <si>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</si>
  <si>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</si>
  <si>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</si>
  <si>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</si>
  <si>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</si>
  <si>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</si>
  <si>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</si>
  <si>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</si>
  <si>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</si>
  <si>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</si>
  <si>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</si>
  <si>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</si>
  <si>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</si>
  <si>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</si>
  <si>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</si>
  <si>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</si>
  <si>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</si>
  <si>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</si>
  <si>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</si>
  <si>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</si>
  <si>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</si>
  <si>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</si>
  <si>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</si>
  <si>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</si>
  <si>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</si>
  <si>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</si>
  <si>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</si>
  <si>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</si>
  <si>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</si>
  <si>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</si>
  <si>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</si>
  <si>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</si>
  <si>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</si>
  <si>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</si>
  <si>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</si>
  <si>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</si>
  <si>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</si>
  <si>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</si>
  <si>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</si>
  <si>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</si>
  <si>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</si>
  <si>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</si>
  <si>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</si>
  <si>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</si>
  <si>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</si>
  <si>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</si>
  <si>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</si>
  <si>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</si>
  <si>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</si>
  <si>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</si>
  <si>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</si>
  <si>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</si>
  <si>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</si>
  <si>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</si>
  <si>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</si>
  <si>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</si>
  <si>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</si>
  <si>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</si>
  <si>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</si>
  <si>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</si>
  <si>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</si>
  <si>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</si>
  <si>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</si>
  <si>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</si>
  <si>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</si>
  <si>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</si>
  <si>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</si>
  <si>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</si>
  <si>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</si>
  <si>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</si>
  <si>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</si>
  <si>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</si>
  <si>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</si>
  <si>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</si>
  <si>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</si>
  <si>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</si>
  <si>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</si>
  <si>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</si>
  <si>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</si>
  <si>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</si>
  <si>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</si>
  <si>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</si>
  <si>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</si>
  <si>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</si>
  <si>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</si>
  <si>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</si>
  <si>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</si>
  <si>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</si>
  <si>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</si>
  <si>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</si>
  <si>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</si>
  <si>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</si>
  <si>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</si>
  <si>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</si>
  <si>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</si>
  <si>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</si>
  <si>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</si>
  <si>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</si>
  <si>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</si>
  <si>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</si>
  <si>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</si>
  <si>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</si>
  <si>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</si>
  <si>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</si>
  <si>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</si>
  <si>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</si>
  <si>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</si>
  <si>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</si>
  <si>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</si>
  <si>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</si>
  <si>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</si>
  <si>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</si>
  <si>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</si>
  <si>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</si>
  <si>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</si>
  <si>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</si>
  <si>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</si>
  <si>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</si>
  <si>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</si>
  <si>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</si>
  <si>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</si>
  <si>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</si>
  <si>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</si>
  <si>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</si>
  <si>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</si>
  <si>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</si>
  <si>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</si>
  <si>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</si>
  <si>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</si>
  <si>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</si>
  <si>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</si>
  <si>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</si>
  <si>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</si>
  <si>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</si>
  <si>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</si>
  <si>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</si>
  <si>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</si>
  <si>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</si>
  <si>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</si>
  <si>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</si>
  <si>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</si>
  <si>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</si>
  <si>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</si>
  <si>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</si>
  <si>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</si>
  <si>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</si>
  <si>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</si>
  <si>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</si>
  <si>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</si>
  <si>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</si>
  <si>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</si>
  <si>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</si>
  <si>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</si>
  <si>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</si>
  <si>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</si>
  <si>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</si>
  <si>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</si>
  <si>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</si>
  <si>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</si>
  <si>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</si>
  <si>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</si>
  <si>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</si>
  <si>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</si>
  <si>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</si>
  <si>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</si>
  <si>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</si>
  <si>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</si>
  <si>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</si>
  <si>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</si>
  <si>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</si>
  <si>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</si>
  <si>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</si>
  <si>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</si>
  <si>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</si>
  <si>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</si>
  <si>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</si>
  <si>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</si>
  <si>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</si>
  <si>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</si>
  <si>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</si>
  <si>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</si>
  <si>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</si>
  <si>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</si>
  <si>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</si>
  <si>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</si>
  <si>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</si>
  <si>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</si>
  <si>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</si>
  <si>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</si>
  <si>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</si>
  <si>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</si>
  <si>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</si>
  <si>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</si>
  <si>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</si>
  <si>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</si>
  <si>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</si>
  <si>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</si>
  <si>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</si>
  <si>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</si>
  <si>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</si>
  <si>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</si>
  <si>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</si>
  <si>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</si>
  <si>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</si>
  <si>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</si>
  <si>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</si>
  <si>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</si>
  <si>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</si>
  <si>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</si>
  <si>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</si>
  <si>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</si>
  <si>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</si>
  <si>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</si>
  <si>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</si>
  <si>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</si>
  <si>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</si>
  <si>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</si>
  <si>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</si>
  <si>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</si>
  <si>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</si>
  <si>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</si>
  <si>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</si>
  <si>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</si>
  <si>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</si>
  <si>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</si>
  <si>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</si>
  <si>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</si>
  <si>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</si>
  <si>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</si>
  <si>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</si>
  <si>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</si>
  <si>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</si>
  <si>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</si>
  <si>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</si>
  <si>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</si>
  <si>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</si>
  <si>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</si>
  <si>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</si>
  <si>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</si>
  <si>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</si>
  <si>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</si>
  <si>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</si>
  <si>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</si>
  <si>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</si>
  <si>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</si>
  <si>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</si>
  <si>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</si>
  <si>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</si>
  <si>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</si>
  <si>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</si>
  <si>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</si>
  <si>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</si>
  <si>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</si>
  <si>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</si>
  <si>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</si>
  <si>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</si>
  <si>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</si>
  <si>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</si>
  <si>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</si>
  <si>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</si>
  <si>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</si>
  <si>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</si>
  <si>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</si>
  <si>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</si>
  <si>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</si>
  <si>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</si>
  <si>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</si>
  <si>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</si>
  <si>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</si>
  <si>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</si>
  <si>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</si>
  <si>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</si>
  <si>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</si>
  <si>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</si>
  <si>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</si>
  <si>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</si>
  <si>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</si>
  <si>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</si>
  <si>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</si>
  <si>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</si>
  <si>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</si>
  <si>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</si>
  <si>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</si>
  <si>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</si>
  <si>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</si>
  <si>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</si>
  <si>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</si>
  <si>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</si>
  <si>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</si>
  <si>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</si>
  <si>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</si>
  <si>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</si>
  <si>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</si>
  <si>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</si>
  <si>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</si>
  <si>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</si>
  <si>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</si>
  <si>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</si>
  <si>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</si>
  <si>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</si>
  <si>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</si>
  <si>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</si>
  <si>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</si>
  <si>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</si>
  <si>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</si>
  <si>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</si>
  <si>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</si>
  <si>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</si>
  <si>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</si>
  <si>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</si>
  <si>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</si>
  <si>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</si>
  <si>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</si>
  <si>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</si>
  <si>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</si>
  <si>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</si>
  <si>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</si>
  <si>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</si>
  <si>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</si>
  <si>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</si>
  <si>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</si>
  <si>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</si>
  <si>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</si>
  <si>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</si>
  <si>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</si>
  <si>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</si>
  <si>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</si>
  <si>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</si>
  <si>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</si>
  <si>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</si>
  <si>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</si>
  <si>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</si>
  <si>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</si>
  <si>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</si>
  <si>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</si>
  <si>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</si>
  <si>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</si>
  <si>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</si>
  <si>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</si>
  <si>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</si>
  <si>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</si>
  <si>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</si>
  <si>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</si>
  <si>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</si>
  <si>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</si>
  <si>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</si>
  <si>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</si>
  <si>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</si>
  <si>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</si>
  <si>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</si>
  <si>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</si>
  <si>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</si>
  <si>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</si>
  <si>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</si>
  <si>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</si>
  <si>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</si>
  <si>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</si>
  <si>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</si>
  <si>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</si>
  <si>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</si>
  <si>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</si>
  <si>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</si>
  <si>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</si>
  <si>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</si>
  <si>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</si>
  <si>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</si>
  <si>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</si>
  <si>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</si>
  <si>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</si>
  <si>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</si>
  <si>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</si>
  <si>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</si>
  <si>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</si>
  <si>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</si>
  <si>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</si>
  <si>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</si>
  <si>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</si>
  <si>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</si>
  <si>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</si>
  <si>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</si>
  <si>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</si>
  <si>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</si>
  <si>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</si>
  <si>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</si>
  <si>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</si>
  <si>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</si>
  <si>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</si>
  <si>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</si>
  <si>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</si>
  <si>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</si>
  <si>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</si>
  <si>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</si>
  <si>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</si>
  <si>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</si>
  <si>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</si>
  <si>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</si>
  <si>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</si>
  <si>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</si>
  <si>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</si>
  <si>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</si>
  <si>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</si>
  <si>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</si>
  <si>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</si>
  <si>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</si>
  <si>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</si>
  <si>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</si>
  <si>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</si>
  <si>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</si>
  <si>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</si>
  <si>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</si>
  <si>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</si>
  <si>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</si>
  <si>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</si>
  <si>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</si>
  <si>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</si>
  <si>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</si>
  <si>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</si>
  <si>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</si>
  <si>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</si>
  <si>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</si>
  <si>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</si>
  <si>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</si>
  <si>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</si>
  <si>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</si>
  <si>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</si>
  <si>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</si>
  <si>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</si>
  <si>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</si>
  <si>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</si>
  <si>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</si>
  <si>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</si>
  <si>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</si>
  <si>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</si>
  <si>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</si>
  <si>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</si>
  <si>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</si>
  <si>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</si>
  <si>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</si>
  <si>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</si>
  <si>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</si>
  <si>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</si>
  <si>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</si>
  <si>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</si>
  <si>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</si>
  <si>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</si>
  <si>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</si>
  <si>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</si>
  <si>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</si>
  <si>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</si>
  <si>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</si>
  <si>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</si>
  <si>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</si>
  <si>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</si>
  <si>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</si>
  <si>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</si>
  <si>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</si>
  <si>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</si>
  <si>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</si>
  <si>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</si>
  <si>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</si>
  <si>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</si>
  <si>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</si>
  <si>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</si>
  <si>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</si>
  <si>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</si>
  <si>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</si>
  <si>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</si>
  <si>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</si>
  <si>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</si>
  <si>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</si>
  <si>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</si>
  <si>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</si>
  <si>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</si>
  <si>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</si>
  <si>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</si>
  <si>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</si>
  <si>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</si>
  <si>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</si>
  <si>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</si>
  <si>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</si>
  <si>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</si>
  <si>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</si>
  <si>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</si>
  <si>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</si>
  <si>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</si>
  <si>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</si>
  <si>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</si>
  <si>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</si>
  <si>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</si>
  <si>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</si>
  <si>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</si>
  <si>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</si>
  <si>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</si>
  <si>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</si>
  <si>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</si>
  <si>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</si>
  <si>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</si>
  <si>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</si>
  <si>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</si>
  <si>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</si>
  <si>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</si>
  <si>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</si>
  <si>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</si>
  <si>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</si>
  <si>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</si>
  <si>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</si>
  <si>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</si>
  <si>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</si>
  <si>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</si>
  <si>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</si>
  <si>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</si>
  <si>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</si>
  <si>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</si>
  <si>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</si>
  <si>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</si>
  <si>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</si>
  <si>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</si>
  <si>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</si>
  <si>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</si>
  <si>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</si>
  <si>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</si>
  <si>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</si>
  <si>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</si>
  <si>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</si>
  <si>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</si>
  <si>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</si>
  <si>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</si>
  <si>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</si>
  <si>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</si>
  <si>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</si>
  <si>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</si>
  <si>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</si>
  <si>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</si>
  <si>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</si>
  <si>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</si>
  <si>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</si>
  <si>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</si>
  <si>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</si>
  <si>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</si>
  <si>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</si>
  <si>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</si>
  <si>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</si>
  <si>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</si>
  <si>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</si>
  <si>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</si>
  <si>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</si>
  <si>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</si>
  <si>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</si>
  <si>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</si>
  <si>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</si>
  <si>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</si>
  <si>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</si>
  <si>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</si>
  <si>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</si>
  <si>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</si>
  <si>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</si>
  <si>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</si>
  <si>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</si>
  <si>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</si>
  <si>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</si>
  <si>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</si>
  <si>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</si>
  <si>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</si>
  <si>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</si>
  <si>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</si>
  <si>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</si>
  <si>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</si>
  <si>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</si>
  <si>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</si>
  <si>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</si>
  <si>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</si>
  <si>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</si>
  <si>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</si>
  <si>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</si>
  <si>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</si>
  <si>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</si>
  <si>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</si>
  <si>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</si>
  <si>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</si>
  <si>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</si>
  <si>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</si>
  <si>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</si>
  <si>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</si>
  <si>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</si>
  <si>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</si>
  <si>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</si>
  <si>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</si>
  <si>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</si>
  <si>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</si>
  <si>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</si>
  <si>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</si>
  <si>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</si>
  <si>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</si>
  <si>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</si>
  <si>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</si>
  <si>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</si>
  <si>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</si>
  <si>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</si>
  <si>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</si>
  <si>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</si>
  <si>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</si>
  <si>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</si>
  <si>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</si>
  <si>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</si>
  <si>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</si>
  <si>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</si>
  <si>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</si>
  <si>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</si>
  <si>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</si>
  <si>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</si>
  <si>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</si>
  <si>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</si>
  <si>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</si>
  <si>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</si>
  <si>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</si>
  <si>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</si>
  <si>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</si>
  <si>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</si>
  <si>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</si>
  <si>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</si>
  <si>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</si>
  <si>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</si>
  <si>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</si>
  <si>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</si>
  <si>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</si>
  <si>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</si>
  <si>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</si>
  <si>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</si>
  <si>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</si>
  <si>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</si>
  <si>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</si>
  <si>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</si>
  <si>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</si>
  <si>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</si>
  <si>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</si>
  <si>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</si>
  <si>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</si>
  <si>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</si>
  <si>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</si>
  <si>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</si>
  <si>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</si>
  <si>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</si>
  <si>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</si>
  <si>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</si>
  <si>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</si>
  <si>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</si>
  <si>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</si>
  <si>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</si>
  <si>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</si>
  <si>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</si>
  <si>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</si>
  <si>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</si>
  <si>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</si>
  <si>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</si>
  <si>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</si>
  <si>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</si>
  <si>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</si>
  <si>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</si>
  <si>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</si>
  <si>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</si>
  <si>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</si>
  <si>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</si>
  <si>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</si>
  <si>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</si>
  <si>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</si>
  <si>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</si>
  <si>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</si>
  <si>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</si>
  <si>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</si>
  <si>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</si>
  <si>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</si>
  <si>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</si>
  <si>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</si>
  <si>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</si>
  <si>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</si>
  <si>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</si>
  <si>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</si>
  <si>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</si>
  <si>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</si>
  <si>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</si>
  <si>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</si>
  <si>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</si>
  <si>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</si>
  <si>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</si>
  <si>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</si>
  <si>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</si>
  <si>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</si>
  <si>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</si>
  <si>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</si>
  <si>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</si>
  <si>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</si>
  <si>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</si>
  <si>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</si>
  <si>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</si>
  <si>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</si>
  <si>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</si>
  <si>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</si>
  <si>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</si>
  <si>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</si>
  <si>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</si>
  <si>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</si>
  <si>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</si>
  <si>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</si>
  <si>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</si>
  <si>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</si>
  <si>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</si>
  <si>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</si>
  <si>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</si>
  <si>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</si>
  <si>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</si>
  <si>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</si>
  <si>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</si>
  <si>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</si>
  <si>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</si>
  <si>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</si>
  <si>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</si>
  <si>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</si>
  <si>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</si>
  <si>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</si>
  <si>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</si>
  <si>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</si>
  <si>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</si>
  <si>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</si>
  <si>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</si>
  <si>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</si>
  <si>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</si>
  <si>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</si>
  <si>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</si>
  <si>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</si>
  <si>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</si>
  <si>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</si>
  <si>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</si>
  <si>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</si>
  <si>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</si>
  <si>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</si>
  <si>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</si>
  <si>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</si>
  <si>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</si>
  <si>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</si>
  <si>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</si>
  <si>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</si>
  <si>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</si>
  <si>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</si>
  <si>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</si>
  <si>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</si>
  <si>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</si>
  <si>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</si>
  <si>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</si>
  <si>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</si>
  <si>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</si>
  <si>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</si>
  <si>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</si>
  <si>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</si>
  <si>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</si>
  <si>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</si>
  <si>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</si>
  <si>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</si>
  <si>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</si>
  <si>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</si>
  <si>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</si>
  <si>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</si>
  <si>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</si>
  <si>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</si>
  <si>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</si>
  <si>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</si>
  <si>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</si>
  <si>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</si>
  <si>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</si>
  <si>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</si>
  <si>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</si>
  <si>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</si>
  <si>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</si>
  <si>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</si>
  <si>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</si>
  <si>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</si>
  <si>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</si>
  <si>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</si>
  <si>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</si>
  <si>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</si>
  <si>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</si>
  <si>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</si>
  <si>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</si>
  <si>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</si>
  <si>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</si>
  <si>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</si>
  <si>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</si>
  <si>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</si>
  <si>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</si>
  <si>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</si>
  <si>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</si>
  <si>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</si>
  <si>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</si>
  <si>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</si>
  <si>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</si>
  <si>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</si>
  <si>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</si>
  <si>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</si>
  <si>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</si>
  <si>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</si>
  <si>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</si>
  <si>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</si>
  <si>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</si>
  <si>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</si>
  <si>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</si>
  <si>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</si>
  <si>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</si>
  <si>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</si>
  <si>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</si>
  <si>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</si>
  <si>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</si>
  <si>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</si>
  <si>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</si>
  <si>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</si>
  <si>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</si>
  <si>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</si>
  <si>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</si>
  <si>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</si>
  <si>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</si>
  <si>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</si>
  <si>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</si>
  <si>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</si>
  <si>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</si>
  <si>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</si>
  <si>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</si>
  <si>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</si>
  <si>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</si>
  <si>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</si>
  <si>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</si>
  <si>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</si>
  <si>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</si>
  <si>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</si>
  <si>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</si>
  <si>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</si>
  <si>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</si>
  <si>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</si>
  <si>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</si>
  <si>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</si>
  <si>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</si>
  <si>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</si>
  <si>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</si>
  <si>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</si>
  <si>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</si>
  <si>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</si>
  <si>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</si>
  <si>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</si>
  <si>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</si>
  <si>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</si>
  <si>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</si>
  <si>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</si>
  <si>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</si>
  <si>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</si>
  <si>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</si>
  <si>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</si>
  <si>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</si>
  <si>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</si>
  <si>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</si>
  <si>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</si>
  <si>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</si>
  <si>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</si>
  <si>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</si>
  <si>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</si>
  <si>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</si>
  <si>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</si>
  <si>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</si>
  <si>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</si>
  <si>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</si>
  <si>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</si>
  <si>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</si>
  <si>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</si>
  <si>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</si>
  <si>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</si>
  <si>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</si>
  <si>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</si>
  <si>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</si>
  <si>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</si>
  <si>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</si>
  <si>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</si>
  <si>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</si>
  <si>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</si>
  <si>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</si>
  <si>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</si>
  <si>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</si>
  <si>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</si>
  <si>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</si>
  <si>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</si>
  <si>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</si>
  <si>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</si>
  <si>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</si>
  <si>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</si>
  <si>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</si>
  <si>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</si>
  <si>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</si>
  <si>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</si>
  <si>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</si>
  <si>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</si>
  <si>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</si>
  <si>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</si>
  <si>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</si>
  <si>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</si>
  <si>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</si>
  <si>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</si>
  <si>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</si>
  <si>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</si>
  <si>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</si>
  <si>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</si>
  <si>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</si>
  <si>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</si>
  <si>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</si>
  <si>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</si>
  <si>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</si>
  <si>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</si>
  <si>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</si>
  <si>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</si>
  <si>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</si>
  <si>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</si>
  <si>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</si>
  <si>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</si>
  <si>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</si>
  <si>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</si>
  <si>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</si>
  <si>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</si>
  <si>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</si>
  <si>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</si>
  <si>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</si>
  <si>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</si>
  <si>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</si>
  <si>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</si>
  <si>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</si>
  <si>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</si>
  <si>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</si>
  <si>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</si>
  <si>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</si>
  <si>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</si>
  <si>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</si>
  <si>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</si>
  <si>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</si>
  <si>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</si>
  <si>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</si>
  <si>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</si>
  <si>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</si>
  <si>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</si>
  <si>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</si>
  <si>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</si>
  <si>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</si>
  <si>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</si>
  <si>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</si>
  <si>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</si>
  <si>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</si>
  <si>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</si>
  <si>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</si>
  <si>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</si>
  <si>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</si>
  <si>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</si>
  <si>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</si>
  <si>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</si>
  <si>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</si>
  <si>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</si>
  <si>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</si>
  <si>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</si>
  <si>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</si>
  <si>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</si>
  <si>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</si>
  <si>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</si>
  <si>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</si>
  <si>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</si>
  <si>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</si>
  <si>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</si>
  <si>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</si>
  <si>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</si>
  <si>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</si>
  <si>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</si>
  <si>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</si>
  <si>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</si>
  <si>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</si>
  <si>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</si>
  <si>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</si>
  <si>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</si>
  <si>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</si>
  <si>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</si>
  <si>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</si>
  <si>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</si>
  <si>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</si>
  <si>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</si>
  <si>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</si>
  <si>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</si>
  <si>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</si>
  <si>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</si>
  <si>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</si>
  <si>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</si>
  <si>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</si>
  <si>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</si>
  <si>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</si>
  <si>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</si>
  <si>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</si>
  <si>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</si>
  <si>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</si>
  <si>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</si>
  <si>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</si>
  <si>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</si>
  <si>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</si>
  <si>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</si>
  <si>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</si>
  <si>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</si>
  <si>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</si>
  <si>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</si>
  <si>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</si>
  <si>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</si>
  <si>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</si>
  <si>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</si>
  <si>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</si>
  <si>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</si>
  <si>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</si>
  <si>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</si>
  <si>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</si>
  <si>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</si>
  <si>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</si>
  <si>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</si>
  <si>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</si>
  <si>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</si>
  <si>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</si>
  <si>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</si>
  <si>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</si>
  <si>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</si>
  <si>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</si>
  <si>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</si>
  <si>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</si>
  <si>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</si>
  <si>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</si>
  <si>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</si>
  <si>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</si>
  <si>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</si>
  <si>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</si>
  <si>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</si>
  <si>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</si>
  <si>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</si>
  <si>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</si>
  <si>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</si>
  <si>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</si>
  <si>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</si>
  <si>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</si>
  <si>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</si>
  <si>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</si>
  <si>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</si>
  <si>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</si>
  <si>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</si>
  <si>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</si>
  <si>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</si>
  <si>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</si>
  <si>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</si>
  <si>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</si>
  <si>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</si>
  <si>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</si>
  <si>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</si>
  <si>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</si>
  <si>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</si>
  <si>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</si>
  <si>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</si>
  <si>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</si>
  <si>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</si>
  <si>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</si>
  <si>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</si>
  <si>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</si>
  <si>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</si>
  <si>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</si>
  <si>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</si>
  <si>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</si>
  <si>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</si>
  <si>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</si>
  <si>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</si>
  <si>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</si>
  <si>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</si>
  <si>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</si>
  <si>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</si>
  <si>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</si>
  <si>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</si>
  <si>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</si>
  <si>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</si>
  <si>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</si>
  <si>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</si>
  <si>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</si>
  <si>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</si>
  <si>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</si>
  <si>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</si>
  <si>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</si>
  <si>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</si>
  <si>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</si>
  <si>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</si>
  <si>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</si>
  <si>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</si>
  <si>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</si>
  <si>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</si>
  <si>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</si>
  <si>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</si>
  <si>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</si>
  <si>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</si>
  <si>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</si>
  <si>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</si>
  <si>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</si>
  <si>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</si>
  <si>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</si>
  <si>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</si>
  <si>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</si>
  <si>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</si>
  <si>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</si>
  <si>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</si>
  <si>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</si>
  <si>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</si>
  <si>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</si>
  <si>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</si>
  <si>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</si>
  <si>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</si>
  <si>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</si>
  <si>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</si>
  <si>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</si>
  <si>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</si>
  <si>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</si>
  <si>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</si>
  <si>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</si>
  <si>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</si>
  <si>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</si>
  <si>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</si>
  <si>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</si>
  <si>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</si>
  <si>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</si>
  <si>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</si>
  <si>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</si>
  <si>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</si>
  <si>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</si>
  <si>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</si>
  <si>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</si>
  <si>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</si>
  <si>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</si>
  <si>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</si>
  <si>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</si>
  <si>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</si>
  <si>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</si>
  <si>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</si>
  <si>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</si>
  <si>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</si>
  <si>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</si>
  <si>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</si>
  <si>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</si>
  <si>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</si>
  <si>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</si>
  <si>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</si>
  <si>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</si>
  <si>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</si>
  <si>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</si>
  <si>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</si>
  <si>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</si>
  <si>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</si>
  <si>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</si>
  <si>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</si>
  <si>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</si>
  <si>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</si>
  <si>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</si>
  <si>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</si>
  <si>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</si>
  <si>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</si>
  <si>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</si>
  <si>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</si>
  <si>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</si>
  <si>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</si>
  <si>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</si>
  <si>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</si>
  <si>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</si>
  <si>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</si>
  <si>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</si>
  <si>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</si>
  <si>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</si>
  <si>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</si>
  <si>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</si>
  <si>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</si>
  <si>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</si>
  <si>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</si>
  <si>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</si>
  <si>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</si>
  <si>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</si>
  <si>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</si>
  <si>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</si>
  <si>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</si>
  <si>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</si>
  <si>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</si>
  <si>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</si>
  <si>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</si>
  <si>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</si>
  <si>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</si>
  <si>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</si>
  <si>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</si>
  <si>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</si>
  <si>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</si>
  <si>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</si>
  <si>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</si>
  <si>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</si>
  <si>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</si>
  <si>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</si>
  <si>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</si>
  <si>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</si>
  <si>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</si>
  <si>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</si>
  <si>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</si>
  <si>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</si>
  <si>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</si>
  <si>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</si>
  <si>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</si>
  <si>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</si>
  <si>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</si>
  <si>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</si>
  <si>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</si>
  <si>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</si>
  <si>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</si>
  <si>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</si>
  <si>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</si>
  <si>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</si>
  <si>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</si>
  <si>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</si>
  <si>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</si>
  <si>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</si>
  <si>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</si>
  <si>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</si>
  <si>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</si>
  <si>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</si>
  <si>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</si>
  <si>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</si>
  <si>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</si>
  <si>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</si>
  <si>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</si>
  <si>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</si>
  <si>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</si>
  <si>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</si>
  <si>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</si>
  <si>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</si>
  <si>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</si>
  <si>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</si>
  <si>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</si>
  <si>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</si>
  <si>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</si>
  <si>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</si>
  <si>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</si>
  <si>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</si>
  <si>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</si>
  <si>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</si>
  <si>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</si>
  <si>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</si>
  <si>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</si>
  <si>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</si>
  <si>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</si>
  <si>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</si>
  <si>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</si>
  <si>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</si>
  <si>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</si>
  <si>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</si>
  <si>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</si>
  <si>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</si>
  <si>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</si>
  <si>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</si>
  <si>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</si>
  <si>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</si>
  <si>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</si>
  <si>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</si>
  <si>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</si>
  <si>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</si>
  <si>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</si>
  <si>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</si>
  <si>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</si>
  <si>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</si>
  <si>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</si>
  <si>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</si>
  <si>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</si>
  <si>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</si>
  <si>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</si>
  <si>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</si>
  <si>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</si>
  <si>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</si>
  <si>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</si>
  <si>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</si>
  <si>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</si>
  <si>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</si>
  <si>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</si>
  <si>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</si>
  <si>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</si>
  <si>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</si>
  <si>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</si>
  <si>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</si>
  <si>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</si>
  <si>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</si>
  <si>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</si>
  <si>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</si>
  <si>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</si>
  <si>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</si>
  <si>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</si>
  <si>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</si>
  <si>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</si>
  <si>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</si>
  <si>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</si>
  <si>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</si>
  <si>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</si>
  <si>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</si>
  <si>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</si>
  <si>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</si>
  <si>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</si>
  <si>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</si>
  <si>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</si>
  <si>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</si>
  <si>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</si>
  <si>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</si>
  <si>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</si>
  <si>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</si>
  <si>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</si>
  <si>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</si>
  <si>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</si>
  <si>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</si>
  <si>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</si>
  <si>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</si>
  <si>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</si>
  <si>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</si>
  <si>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</si>
  <si>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</si>
  <si>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</si>
  <si>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</si>
  <si>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</si>
  <si>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</si>
  <si>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</si>
  <si>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</si>
  <si>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</si>
  <si>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</si>
  <si>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</si>
  <si>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</si>
  <si>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</si>
  <si>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</si>
  <si>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</si>
  <si>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</si>
  <si>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</si>
  <si>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</si>
  <si>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</si>
  <si>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</si>
  <si>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</si>
  <si>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</si>
  <si>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</si>
  <si>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</si>
  <si>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</si>
  <si>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</si>
  <si>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</si>
  <si>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</si>
  <si>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</si>
  <si>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</si>
  <si>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</si>
  <si>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</si>
  <si>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</si>
  <si>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</si>
  <si>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</si>
  <si>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</si>
  <si>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</si>
  <si>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</si>
  <si>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</si>
  <si>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</si>
  <si>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</si>
  <si>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</si>
  <si>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</si>
  <si>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</si>
  <si>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</si>
  <si>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</si>
  <si>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</si>
  <si>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</si>
  <si>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</si>
  <si>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</si>
  <si>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</si>
  <si>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</si>
  <si>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</si>
  <si>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</si>
  <si>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</si>
  <si>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</si>
  <si>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</si>
  <si>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</si>
  <si>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</si>
  <si>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</si>
  <si>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</si>
  <si>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</si>
  <si>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</si>
  <si>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</si>
  <si>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</si>
  <si>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</si>
  <si>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</si>
  <si>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</si>
  <si>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</si>
  <si>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</si>
  <si>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</si>
  <si>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</si>
  <si>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</si>
  <si>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</si>
  <si>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</si>
  <si>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</si>
  <si>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</si>
  <si>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</si>
  <si>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</si>
  <si>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</si>
  <si>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</si>
  <si>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</si>
  <si>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</si>
  <si>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</si>
  <si>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</si>
  <si>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</si>
  <si>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</si>
  <si>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</si>
  <si>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</si>
  <si>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</si>
  <si>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</si>
  <si>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</si>
  <si>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</si>
  <si>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</si>
  <si>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</si>
  <si>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</si>
  <si>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</si>
  <si>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</si>
  <si>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</si>
  <si>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</si>
  <si>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</si>
  <si>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</si>
  <si>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</si>
  <si>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</si>
  <si>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</si>
  <si>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</si>
  <si>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</si>
  <si>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</si>
  <si>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</si>
  <si>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</si>
  <si>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</si>
  <si>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</si>
  <si>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</si>
  <si>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</si>
  <si>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</si>
  <si>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</si>
  <si>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</si>
  <si>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</si>
  <si>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</si>
  <si>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</si>
  <si>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</si>
  <si>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</si>
  <si>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</si>
  <si>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</si>
  <si>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</si>
  <si>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</si>
  <si>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</si>
  <si>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</si>
  <si>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</si>
  <si>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</si>
  <si>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</si>
  <si>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</si>
  <si>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</si>
  <si>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</si>
  <si>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</si>
  <si>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</si>
  <si>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</si>
  <si>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</si>
  <si>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</si>
  <si>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</si>
  <si>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</si>
  <si>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</si>
  <si>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</si>
  <si>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</si>
  <si>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</si>
  <si>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</si>
  <si>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</si>
  <si>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</si>
  <si>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</si>
  <si>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</si>
  <si>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</si>
  <si>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</si>
  <si>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</si>
  <si>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</si>
  <si>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</si>
  <si>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</si>
  <si>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</si>
  <si>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</si>
  <si>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</si>
  <si>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</si>
  <si>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</si>
  <si>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</si>
  <si>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</si>
  <si>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</si>
  <si>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</si>
  <si>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</si>
  <si>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</si>
  <si>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</si>
  <si>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</si>
  <si>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</si>
  <si>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</si>
  <si>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</si>
  <si>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</si>
  <si>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</si>
  <si>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</si>
  <si>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</si>
  <si>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</si>
  <si>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</si>
  <si>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</si>
  <si>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</si>
  <si>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</si>
  <si>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</si>
  <si>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</si>
  <si>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</si>
  <si>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</si>
  <si>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</si>
  <si>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</si>
  <si>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</si>
  <si>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</si>
  <si>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</si>
  <si>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</si>
  <si>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</si>
  <si>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</si>
  <si>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</si>
  <si>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</si>
  <si>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</si>
  <si>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</si>
  <si>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</si>
  <si>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</si>
  <si>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</si>
  <si>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</si>
  <si>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</si>
  <si>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</si>
  <si>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</si>
  <si>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</si>
  <si>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</si>
  <si>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</si>
  <si>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</si>
  <si>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</si>
  <si>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</si>
  <si>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</si>
  <si>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</si>
  <si>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</si>
  <si>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</si>
  <si>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</si>
  <si>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</si>
  <si>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</si>
  <si>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</si>
  <si>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</si>
  <si>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</si>
  <si>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</si>
  <si>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</si>
  <si>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</si>
  <si>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</si>
  <si>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</si>
  <si>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</si>
  <si>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</si>
  <si>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</si>
  <si>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</si>
  <si>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</si>
  <si>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</si>
  <si>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</si>
  <si>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</si>
  <si>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</si>
  <si>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</si>
  <si>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</si>
  <si>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</si>
  <si>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</si>
  <si>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</si>
  <si>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</si>
  <si>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</si>
  <si>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</si>
  <si>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</si>
  <si>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</si>
  <si>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</si>
  <si>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</si>
  <si>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</si>
  <si>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</si>
  <si>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</si>
  <si>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</si>
  <si>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</si>
  <si>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</si>
  <si>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</si>
  <si>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</si>
  <si>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</si>
  <si>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</si>
  <si>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</si>
  <si>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</si>
  <si>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</si>
  <si>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</si>
  <si>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</si>
  <si>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</si>
  <si>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</si>
  <si>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</si>
  <si>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</si>
  <si>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</si>
  <si>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</si>
  <si>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</si>
  <si>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</si>
  <si>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</si>
  <si>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</si>
  <si>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</si>
  <si>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</si>
  <si>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</si>
  <si>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</si>
  <si>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</si>
  <si>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</si>
  <si>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</si>
  <si>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</si>
  <si>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</si>
  <si>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</si>
  <si>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</si>
  <si>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</si>
  <si>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</si>
  <si>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</si>
  <si>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</si>
  <si>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</si>
  <si>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</si>
  <si>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</si>
  <si>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</si>
  <si>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</si>
  <si>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</si>
  <si>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</si>
  <si>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</si>
  <si>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</si>
  <si>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</si>
  <si>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</si>
  <si>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</si>
  <si>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</si>
  <si>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</si>
  <si>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</si>
  <si>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</si>
  <si>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</si>
  <si>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</si>
  <si>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</si>
  <si>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</si>
  <si>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</si>
  <si>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</si>
  <si>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</si>
  <si>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</si>
  <si>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</si>
  <si>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</si>
  <si>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</si>
  <si>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</si>
  <si>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</si>
  <si>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</si>
  <si>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</si>
  <si>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</si>
  <si>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</si>
  <si>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</si>
  <si>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</si>
  <si>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</si>
  <si>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</si>
  <si>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</si>
  <si>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</si>
  <si>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</si>
  <si>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</si>
  <si>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</si>
  <si>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</si>
  <si>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</si>
  <si>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</si>
  <si>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</si>
  <si>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</si>
  <si>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</si>
  <si>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</si>
  <si>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</si>
  <si>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</si>
  <si>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</si>
  <si>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</si>
  <si>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</si>
  <si>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</si>
  <si>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</si>
  <si>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</si>
  <si>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</si>
  <si>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</si>
  <si>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</si>
  <si>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</si>
  <si>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</si>
  <si>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</si>
  <si>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</si>
  <si>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</si>
  <si>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</si>
  <si>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</si>
  <si>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</si>
  <si>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</si>
  <si>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</si>
  <si>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</si>
  <si>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</si>
  <si>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</si>
  <si>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</si>
  <si>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</si>
  <si>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</si>
  <si>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</si>
  <si>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</si>
  <si>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</si>
  <si>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</si>
  <si>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</si>
  <si>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</si>
  <si>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</si>
  <si>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</si>
  <si>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</si>
  <si>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</si>
  <si>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</si>
  <si>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</si>
  <si>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</si>
  <si>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</si>
  <si>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</si>
  <si>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</si>
  <si>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</si>
  <si>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</si>
  <si>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</si>
  <si>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</si>
  <si>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</si>
  <si>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</si>
  <si>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</si>
  <si>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</si>
  <si>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</si>
  <si>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</si>
  <si>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</si>
  <si>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</si>
  <si>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</si>
  <si>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</si>
  <si>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</si>
  <si>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</si>
  <si>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</si>
  <si>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</si>
  <si>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</si>
  <si>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</si>
  <si>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</si>
  <si>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</si>
  <si>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</si>
  <si>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</si>
  <si>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</si>
  <si>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</si>
  <si>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</si>
  <si>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</si>
  <si>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</si>
  <si>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</si>
  <si>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</si>
  <si>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</si>
  <si>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</si>
  <si>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</si>
  <si>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</si>
  <si>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</si>
  <si>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</si>
  <si>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</si>
  <si>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</si>
  <si>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</si>
  <si>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</si>
  <si>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</si>
  <si>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</si>
  <si>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</si>
  <si>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</si>
  <si>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</si>
  <si>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</si>
  <si>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</si>
  <si>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</si>
  <si>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</si>
  <si>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</si>
  <si>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</si>
  <si>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</si>
  <si>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</si>
  <si>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</si>
  <si>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</si>
  <si>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</si>
  <si>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</si>
  <si>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</si>
  <si>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</si>
  <si>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</si>
  <si>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</si>
  <si>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</si>
  <si>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</si>
  <si>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</si>
  <si>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</si>
  <si>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</si>
  <si>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</si>
  <si>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</si>
  <si>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</si>
  <si>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</si>
  <si>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</si>
  <si>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</si>
  <si>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</si>
  <si>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</si>
  <si>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</si>
  <si>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</si>
  <si>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</si>
  <si>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</si>
  <si>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</si>
  <si>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</si>
  <si>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</si>
  <si>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</si>
  <si>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</si>
  <si>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</si>
  <si>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</si>
  <si>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</si>
  <si>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</si>
  <si>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</si>
  <si>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</si>
  <si>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</si>
  <si>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</si>
  <si>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</si>
  <si>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</si>
  <si>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</si>
  <si>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</si>
  <si>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</si>
  <si>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</si>
  <si>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</si>
  <si>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</si>
  <si>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</si>
  <si>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</si>
  <si>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</si>
  <si>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</si>
  <si>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</si>
  <si>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</si>
  <si>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</si>
  <si>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</si>
  <si>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</si>
  <si>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</si>
  <si>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</si>
  <si>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</si>
  <si>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</si>
  <si>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</si>
  <si>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</si>
  <si>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</si>
  <si>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</si>
  <si>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</si>
  <si>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</si>
  <si>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</si>
  <si>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</si>
  <si>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</si>
  <si>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</si>
  <si>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</si>
  <si>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</si>
  <si>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</si>
  <si>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</si>
  <si>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</si>
  <si>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</si>
  <si>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</si>
  <si>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</si>
  <si>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</si>
  <si>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</si>
  <si>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</si>
  <si>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</si>
  <si>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</si>
  <si>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</si>
  <si>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</si>
  <si>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</si>
  <si>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</si>
  <si>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</si>
  <si>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</si>
  <si>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</si>
  <si>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</si>
  <si>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</si>
  <si>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</si>
  <si>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</si>
  <si>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</si>
  <si>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</si>
  <si>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</si>
  <si>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</si>
  <si>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</si>
  <si>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</si>
  <si>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</si>
  <si>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</si>
  <si>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</si>
  <si>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</si>
  <si>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</si>
  <si>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</si>
  <si>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</si>
  <si>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</si>
  <si>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</si>
  <si>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</si>
  <si>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</si>
  <si>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</si>
  <si>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</si>
  <si>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</si>
  <si>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</si>
  <si>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</si>
  <si>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</si>
  <si>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</si>
  <si>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</si>
  <si>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</si>
  <si>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</si>
  <si>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</si>
  <si>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</si>
  <si>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</si>
  <si>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</si>
  <si>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</si>
  <si>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</si>
  <si>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</si>
  <si>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</si>
  <si>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</si>
  <si>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</si>
  <si>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</si>
  <si>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</si>
  <si>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</si>
  <si>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</si>
  <si>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</si>
  <si>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</si>
  <si>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</si>
  <si>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</si>
  <si>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</si>
  <si>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</si>
  <si>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</si>
  <si>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</si>
  <si>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</si>
  <si>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</si>
  <si>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</si>
  <si>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</si>
  <si>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</si>
  <si>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</si>
  <si>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</si>
  <si>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</si>
  <si>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</si>
  <si>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</si>
  <si>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</si>
  <si>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</si>
  <si>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</si>
  <si>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</si>
  <si>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</si>
  <si>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</si>
  <si>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</si>
  <si>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</si>
  <si>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</si>
  <si>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</si>
  <si>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</si>
  <si>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</si>
  <si>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</si>
  <si>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</si>
  <si>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</si>
  <si>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</si>
  <si>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</si>
  <si>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</si>
  <si>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</si>
  <si>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</si>
  <si>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</si>
  <si>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</si>
  <si>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</si>
  <si>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</si>
  <si>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</si>
  <si>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</si>
  <si>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</si>
  <si>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</si>
  <si>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</si>
  <si>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</si>
  <si>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</si>
  <si>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</si>
  <si>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</si>
  <si>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</si>
  <si>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</si>
  <si>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</si>
  <si>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</si>
  <si>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</si>
  <si>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</si>
  <si>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</si>
  <si>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</si>
  <si>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</si>
  <si>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</si>
  <si>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</si>
  <si>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</si>
  <si>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</si>
  <si>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</si>
  <si>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</si>
  <si>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</si>
  <si>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</si>
  <si>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</si>
  <si>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</si>
  <si>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</si>
  <si>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</si>
  <si>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</si>
  <si>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</si>
  <si>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</si>
  <si>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</si>
  <si>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</si>
  <si>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</si>
  <si>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</si>
  <si>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</si>
  <si>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</si>
  <si>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</si>
  <si>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</si>
  <si>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</si>
  <si>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</si>
  <si>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</si>
  <si>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</si>
  <si>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</si>
  <si>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</si>
  <si>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</si>
  <si>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</si>
  <si>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</si>
  <si>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</si>
  <si>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</si>
  <si>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</si>
  <si>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</si>
  <si>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</si>
  <si>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</si>
  <si>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</si>
  <si>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</si>
  <si>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</si>
  <si>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</si>
  <si>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</si>
  <si>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</si>
  <si>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</si>
  <si>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</si>
  <si>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</si>
  <si>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</si>
  <si>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</si>
  <si>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</si>
  <si>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</si>
  <si>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</si>
  <si>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</si>
  <si>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</si>
  <si>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</si>
  <si>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</si>
  <si>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</si>
  <si>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</si>
  <si>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</si>
  <si>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</si>
  <si>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</si>
  <si>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</si>
  <si>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</si>
  <si>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</si>
  <si>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</si>
  <si>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</si>
  <si>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</si>
  <si>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</si>
  <si>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</si>
  <si>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</si>
  <si>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</si>
  <si>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</si>
  <si>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</si>
  <si>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</si>
  <si>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</si>
  <si>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</si>
  <si>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</si>
  <si>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</si>
  <si>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</si>
  <si>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</si>
  <si>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</si>
  <si>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</si>
  <si>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</si>
  <si>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</si>
  <si>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</si>
  <si>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</si>
  <si>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</si>
  <si>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</si>
  <si>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</si>
  <si>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</si>
  <si>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</si>
  <si>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</si>
  <si>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</si>
  <si>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</si>
  <si>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</si>
  <si>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</si>
  <si>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</si>
  <si>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</si>
  <si>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</si>
  <si>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</si>
  <si>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</si>
  <si>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</si>
  <si>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</si>
  <si>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</si>
  <si>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</si>
  <si>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</si>
  <si>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</si>
  <si>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</si>
  <si>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</si>
  <si>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</si>
  <si>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</si>
  <si>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</si>
  <si>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</si>
  <si>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</si>
  <si>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</si>
  <si>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</si>
  <si>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</si>
  <si>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</si>
  <si>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</si>
  <si>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</si>
  <si>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</si>
  <si>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</si>
  <si>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</si>
  <si>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</si>
  <si>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</si>
  <si>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</si>
  <si>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</si>
  <si>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</si>
  <si>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</si>
  <si>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</si>
  <si>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</si>
  <si>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</si>
  <si>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</si>
  <si>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</si>
  <si>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</si>
  <si>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</si>
  <si>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</si>
  <si>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</si>
  <si>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</si>
  <si>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</si>
  <si>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</si>
  <si>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</si>
  <si>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</si>
  <si>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</si>
  <si>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</si>
  <si>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</si>
  <si>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</si>
  <si>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</si>
  <si>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</si>
  <si>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</si>
  <si>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</si>
  <si>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</si>
  <si>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</si>
  <si>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</si>
  <si>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</si>
  <si>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</si>
  <si>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</si>
  <si>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</si>
  <si>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</si>
  <si>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</si>
  <si>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</si>
  <si>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</si>
  <si>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</si>
  <si>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</si>
  <si>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</si>
  <si>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</si>
  <si>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</si>
  <si>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</si>
  <si>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</si>
  <si>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</si>
  <si>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</si>
  <si>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</si>
  <si>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</si>
  <si>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</si>
  <si>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</si>
  <si>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</si>
  <si>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</si>
  <si>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</si>
  <si>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</si>
  <si>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</si>
  <si>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</si>
  <si>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</si>
  <si>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</si>
  <si>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</si>
  <si>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</si>
  <si>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</si>
  <si>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</si>
  <si>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</si>
  <si>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</si>
  <si>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</si>
  <si>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</si>
  <si>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</si>
  <si>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</si>
  <si>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</si>
  <si>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</si>
  <si>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</si>
  <si>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</si>
  <si>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</si>
  <si>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</si>
  <si>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</si>
  <si>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</si>
  <si>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</si>
  <si>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</si>
  <si>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</si>
  <si>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</si>
  <si>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</si>
  <si>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</si>
  <si>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</si>
  <si>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</si>
  <si>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</si>
  <si>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</si>
  <si>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</si>
  <si>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</si>
  <si>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</si>
  <si>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</si>
  <si>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</si>
  <si>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</si>
  <si>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</si>
  <si>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</si>
  <si>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</si>
  <si>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</si>
  <si>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</si>
  <si>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</si>
  <si>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</si>
  <si>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</si>
  <si>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</si>
  <si>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</si>
  <si>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</si>
  <si>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</si>
  <si>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</si>
  <si>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</si>
  <si>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</si>
  <si>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</si>
  <si>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</si>
  <si>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</si>
  <si>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</si>
  <si>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</si>
  <si>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</si>
  <si>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</si>
  <si>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</si>
  <si>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</si>
  <si>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</si>
  <si>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</si>
  <si>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</si>
  <si>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</si>
  <si>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</si>
  <si>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</si>
  <si>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</si>
  <si>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</si>
  <si>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</si>
  <si>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</si>
  <si>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</si>
  <si>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</si>
  <si>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</si>
  <si>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</si>
  <si>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</si>
  <si>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</si>
  <si>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</si>
  <si>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</si>
  <si>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</si>
  <si>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</si>
  <si>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</si>
  <si>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</si>
  <si>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</si>
  <si>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</si>
  <si>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</si>
  <si>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</si>
  <si>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</si>
  <si>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</si>
  <si>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</si>
  <si>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</si>
  <si>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</si>
  <si>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</si>
  <si>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</si>
  <si>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</si>
  <si>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</si>
  <si>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</si>
  <si>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</si>
  <si>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</si>
  <si>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</si>
  <si>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</si>
  <si>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</si>
  <si>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</si>
  <si>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</si>
  <si>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</si>
  <si>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</si>
  <si>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</si>
  <si>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</si>
  <si>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</si>
  <si>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</si>
  <si>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</si>
  <si>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</si>
  <si>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</si>
  <si>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</si>
  <si>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</si>
  <si>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</si>
  <si>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</si>
  <si>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</si>
  <si>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</si>
  <si>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</si>
  <si>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</si>
  <si>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</si>
  <si>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</si>
  <si>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</si>
  <si>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</si>
  <si>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</si>
  <si>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</si>
  <si>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</si>
  <si>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</si>
  <si>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</si>
  <si>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</si>
  <si>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</si>
  <si>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</si>
  <si>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</si>
  <si>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</si>
  <si>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</si>
  <si>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</si>
  <si>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</si>
  <si>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</si>
  <si>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</si>
  <si>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</si>
  <si>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</si>
  <si>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</si>
  <si>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</si>
  <si>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</si>
  <si>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</si>
  <si>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</si>
  <si>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</si>
  <si>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</si>
  <si>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</si>
  <si>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</si>
  <si>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</si>
  <si>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</si>
  <si>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</si>
  <si>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</si>
  <si>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</si>
  <si>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</si>
  <si>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</si>
  <si>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</si>
  <si>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</si>
  <si>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</si>
  <si>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</si>
  <si>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</si>
  <si>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</si>
  <si>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</si>
  <si>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</si>
  <si>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</si>
  <si>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</si>
  <si>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</si>
  <si>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</si>
  <si>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</si>
  <si>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</si>
  <si>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</si>
  <si>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</si>
  <si>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</si>
  <si>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</si>
  <si>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</si>
  <si>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</si>
  <si>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</si>
  <si>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</si>
  <si>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</si>
  <si>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</si>
  <si>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</si>
  <si>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</si>
  <si>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</si>
  <si>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</si>
  <si>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</si>
  <si>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</si>
  <si>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</si>
  <si>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</si>
  <si>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</si>
  <si>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</si>
  <si>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</si>
  <si>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</si>
  <si>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</si>
  <si>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</si>
  <si>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</si>
  <si>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</si>
  <si>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</si>
  <si>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</si>
  <si>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</si>
  <si>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</si>
  <si>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</si>
  <si>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</si>
  <si>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</si>
  <si>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</si>
  <si>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</si>
  <si>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</si>
  <si>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</si>
  <si>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</si>
  <si>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</si>
  <si>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</si>
  <si>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</si>
  <si>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</si>
  <si>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</si>
  <si>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</si>
  <si>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</si>
  <si>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</si>
  <si>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</si>
  <si>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</si>
  <si>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</si>
  <si>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</si>
  <si>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</si>
  <si>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</si>
  <si>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</si>
  <si>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</si>
  <si>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</si>
  <si>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</si>
  <si>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</si>
  <si>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</si>
  <si>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</si>
  <si>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</si>
  <si>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</si>
  <si>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</si>
  <si>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</si>
  <si>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</si>
  <si>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</si>
  <si>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</si>
  <si>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</si>
  <si>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</si>
  <si>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</si>
  <si>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</si>
  <si>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</si>
  <si>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</si>
  <si>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</si>
  <si>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</si>
  <si>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</si>
  <si>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</si>
  <si>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</si>
  <si>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</si>
  <si>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</si>
  <si>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</si>
  <si>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</si>
  <si>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</si>
  <si>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</si>
  <si>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</si>
  <si>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</si>
  <si>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</si>
  <si>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</si>
  <si>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</si>
  <si>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</si>
  <si>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</si>
  <si>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</si>
  <si>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</si>
  <si>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</si>
  <si>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</si>
  <si>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</si>
  <si>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</si>
  <si>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</si>
  <si>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</si>
  <si>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</si>
  <si>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</si>
  <si>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</si>
  <si>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</si>
  <si>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</si>
  <si>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</si>
  <si>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</si>
  <si>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</si>
  <si>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</si>
  <si>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</si>
  <si>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</si>
  <si>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</si>
  <si>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</si>
  <si>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</si>
  <si>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</si>
  <si>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</si>
  <si>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</si>
  <si>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</si>
  <si>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</si>
  <si>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</si>
  <si>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</si>
  <si>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</si>
  <si>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</si>
  <si>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</si>
  <si>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</si>
  <si>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</si>
  <si>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</si>
  <si>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</si>
  <si>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</si>
  <si>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</si>
  <si>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</si>
  <si>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</si>
  <si>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</si>
  <si>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</si>
  <si>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</si>
  <si>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</si>
  <si>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</si>
  <si>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</si>
  <si>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</si>
  <si>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</si>
  <si>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</si>
  <si>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</si>
  <si>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</si>
  <si>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</si>
  <si>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</si>
  <si>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</si>
  <si>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</si>
  <si>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</si>
  <si>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</si>
  <si>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</si>
  <si>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</si>
  <si>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</si>
  <si>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</si>
  <si>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</si>
  <si>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</si>
  <si>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</si>
  <si>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</si>
  <si>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</si>
  <si>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</si>
  <si>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</si>
  <si>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</si>
  <si>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</si>
  <si>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</si>
  <si>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</si>
  <si>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</si>
  <si>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</si>
  <si>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</si>
  <si>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</si>
  <si>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</si>
  <si>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</si>
  <si>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</si>
  <si>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</si>
  <si>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</si>
  <si>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</si>
  <si>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</si>
  <si>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</si>
  <si>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</si>
  <si>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</si>
  <si>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</si>
  <si>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</si>
  <si>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</si>
  <si>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</si>
  <si>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</si>
  <si>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</si>
  <si>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</si>
  <si>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</si>
  <si>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</si>
  <si>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</si>
  <si>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</si>
  <si>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</si>
  <si>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</si>
  <si>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</si>
  <si>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</si>
  <si>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</si>
  <si>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</si>
  <si>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</si>
  <si>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</si>
  <si>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</si>
  <si>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</si>
  <si>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</si>
  <si>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</si>
  <si>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</si>
  <si>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</si>
  <si>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</si>
  <si>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</si>
  <si>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</si>
  <si>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</si>
  <si>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</si>
  <si>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</si>
  <si>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</si>
  <si>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</si>
  <si>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</si>
  <si>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</si>
  <si>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</si>
  <si>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</si>
  <si>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</si>
  <si>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</si>
  <si>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</si>
  <si>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</si>
  <si>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</si>
  <si>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</si>
  <si>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</si>
  <si>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</si>
  <si>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</si>
  <si>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</si>
  <si>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</si>
  <si>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</si>
  <si>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</si>
  <si>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</si>
  <si>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</si>
  <si>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</si>
  <si>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</si>
  <si>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</si>
  <si>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</si>
  <si>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</si>
  <si>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</si>
  <si>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</si>
  <si>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</si>
  <si>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</si>
  <si>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</si>
  <si>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</si>
  <si>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</si>
  <si>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</si>
  <si>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</si>
  <si>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</si>
  <si>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</si>
  <si>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</si>
  <si>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</si>
  <si>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</si>
  <si>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</si>
  <si>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</si>
  <si>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</si>
  <si>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</si>
  <si>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</si>
  <si>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</si>
  <si>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</si>
  <si>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</si>
  <si>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</si>
  <si>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</si>
  <si>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</si>
  <si>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</si>
  <si>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</si>
  <si>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</si>
  <si>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</si>
  <si>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</si>
  <si>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</si>
  <si>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</si>
  <si>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</si>
  <si>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</si>
  <si>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</si>
  <si>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</si>
  <si>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</si>
  <si>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</si>
  <si>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</si>
  <si>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</si>
  <si>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</si>
  <si>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</si>
  <si>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</si>
  <si>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</si>
  <si>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</si>
  <si>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</si>
  <si>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</si>
  <si>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</si>
  <si>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</si>
  <si>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</si>
  <si>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</si>
  <si>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</si>
  <si>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</si>
  <si>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</si>
  <si>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</si>
  <si>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</si>
  <si>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</si>
  <si>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</si>
  <si>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</si>
  <si>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</si>
  <si>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</si>
  <si>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</si>
  <si>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</si>
  <si>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</si>
  <si>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</si>
  <si>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</si>
  <si>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</si>
  <si>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</si>
  <si>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</si>
  <si>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</si>
  <si>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</si>
  <si>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</si>
  <si>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</si>
  <si>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</si>
  <si>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</si>
  <si>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</si>
  <si>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</si>
  <si>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</si>
  <si>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</si>
  <si>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</si>
  <si>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</si>
  <si>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</si>
  <si>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</si>
  <si>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</si>
  <si>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</si>
  <si>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</si>
  <si>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</si>
  <si>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</si>
  <si>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</si>
  <si>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</si>
  <si>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</si>
  <si>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</si>
  <si>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</si>
  <si>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</si>
  <si>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</si>
  <si>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</si>
  <si>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</si>
  <si>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</si>
  <si>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</si>
  <si>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</si>
  <si>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</si>
  <si>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</si>
  <si>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</si>
  <si>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</si>
  <si>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</si>
  <si>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</si>
  <si>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</si>
  <si>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</si>
  <si>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</si>
  <si>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</si>
  <si>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</si>
  <si>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</si>
  <si>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</si>
  <si>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</si>
  <si>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</si>
  <si>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</si>
  <si>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</si>
  <si>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</si>
  <si>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</si>
  <si>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</si>
  <si>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</si>
  <si>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</si>
  <si>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</si>
  <si>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</si>
  <si>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</si>
  <si>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</si>
  <si>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</si>
  <si>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</si>
  <si>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</si>
  <si>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</si>
  <si>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</si>
  <si>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</si>
  <si>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</si>
  <si>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</si>
  <si>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</si>
  <si>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</si>
  <si>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</si>
  <si>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</si>
  <si>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</si>
  <si>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</si>
  <si>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</si>
  <si>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</si>
  <si>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</si>
  <si>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</si>
  <si>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</si>
  <si>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</si>
  <si>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</si>
  <si>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</si>
  <si>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</si>
  <si>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</si>
  <si>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</si>
  <si>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</si>
  <si>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</si>
  <si>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</si>
  <si>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</si>
  <si>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</si>
  <si>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</si>
  <si>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</si>
  <si>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</si>
  <si>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</si>
  <si>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</si>
  <si>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</si>
  <si>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</si>
  <si>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</si>
  <si>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</si>
  <si>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</si>
  <si>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</si>
  <si>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</si>
  <si>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</si>
  <si>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</si>
  <si>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</si>
  <si>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</si>
  <si>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</si>
  <si>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</si>
  <si>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</si>
  <si>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</si>
  <si>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</si>
  <si>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</si>
  <si>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</si>
  <si>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</si>
  <si>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</si>
  <si>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</si>
  <si>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</si>
  <si>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</si>
  <si>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</si>
  <si>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</si>
  <si>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</si>
  <si>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</si>
  <si>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</si>
  <si>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</si>
  <si>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</si>
  <si>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</si>
  <si>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</si>
  <si>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</si>
  <si>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</si>
  <si>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</si>
  <si>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</si>
  <si>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</si>
  <si>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</si>
  <si>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</si>
  <si>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</si>
  <si>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</si>
  <si>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</si>
  <si>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</si>
  <si>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</si>
  <si>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</si>
  <si>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</si>
  <si>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</si>
  <si>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</si>
  <si>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</si>
  <si>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</si>
  <si>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</si>
  <si>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</si>
  <si>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</si>
  <si>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</si>
  <si>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</si>
  <si>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</si>
  <si>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</si>
  <si>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</si>
  <si>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</si>
  <si>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</si>
  <si>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</si>
  <si>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</si>
  <si>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</si>
  <si>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</si>
  <si>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</si>
  <si>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</si>
  <si>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</si>
  <si>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</si>
  <si>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</si>
  <si>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</si>
  <si>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</si>
  <si>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</si>
  <si>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</si>
  <si>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</si>
  <si>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</si>
  <si>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</si>
  <si>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</si>
  <si>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</si>
  <si>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</si>
  <si>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</si>
  <si>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</si>
  <si>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</si>
  <si>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</si>
  <si>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</si>
  <si>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</si>
  <si>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</si>
  <si>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</si>
  <si>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</si>
  <si>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</si>
  <si>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</si>
  <si>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</si>
  <si>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</si>
  <si>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</si>
  <si>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</si>
  <si>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</si>
  <si>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</si>
  <si>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</si>
  <si>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</si>
  <si>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</si>
  <si>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</si>
  <si>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</si>
  <si>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</si>
  <si>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</si>
  <si>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</si>
  <si>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</si>
  <si>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</si>
  <si>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</si>
  <si>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</si>
  <si>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</si>
  <si>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</si>
  <si>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</si>
  <si>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</si>
  <si>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</si>
  <si>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</si>
  <si>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</si>
  <si>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</si>
  <si>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</si>
  <si>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</si>
  <si>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</si>
  <si>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</si>
  <si>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</si>
  <si>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</si>
  <si>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</si>
  <si>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</si>
  <si>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</si>
  <si>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</si>
  <si>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</si>
  <si>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</si>
  <si>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</si>
  <si>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</si>
  <si>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</si>
  <si>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</si>
  <si>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</si>
  <si>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</si>
  <si>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</si>
  <si>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</si>
  <si>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</si>
  <si>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</si>
  <si>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</si>
  <si>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</si>
  <si>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</si>
  <si>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</si>
  <si>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</si>
  <si>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</si>
  <si>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</si>
  <si>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</si>
  <si>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</si>
  <si>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</si>
  <si>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</si>
  <si>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</si>
  <si>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</si>
  <si>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</si>
  <si>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</si>
  <si>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</si>
  <si>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</si>
  <si>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</si>
  <si>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</si>
  <si>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</si>
  <si>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</si>
  <si>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</si>
  <si>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</si>
  <si>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</si>
  <si>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</si>
  <si>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</si>
  <si>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</si>
  <si>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</si>
  <si>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</si>
  <si>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</si>
  <si>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</si>
  <si>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</si>
  <si>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</si>
  <si>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</si>
  <si>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</si>
  <si>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</si>
  <si>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</si>
  <si>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</si>
  <si>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</si>
  <si>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</si>
  <si>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</si>
  <si>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</si>
  <si>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</si>
  <si>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</si>
  <si>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</si>
  <si>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</si>
  <si>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</si>
  <si>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</si>
  <si>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</si>
  <si>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</si>
  <si>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</si>
  <si>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</si>
  <si>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</si>
  <si>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</si>
  <si>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</si>
  <si>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</si>
  <si>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</si>
  <si>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</si>
  <si>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</si>
  <si>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</si>
  <si>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</si>
  <si>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</si>
  <si>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</si>
  <si>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</si>
  <si>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</si>
  <si>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</si>
  <si>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</si>
  <si>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</si>
  <si>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</si>
  <si>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</si>
  <si>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</si>
  <si>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</si>
  <si>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</si>
  <si>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</si>
  <si>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</si>
  <si>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</si>
  <si>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</si>
  <si>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</si>
  <si>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</si>
  <si>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</si>
  <si>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</si>
  <si>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</si>
  <si>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</si>
  <si>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</si>
  <si>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</si>
  <si>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</si>
  <si>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</si>
  <si>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</si>
  <si>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</si>
  <si>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</si>
  <si>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</si>
  <si>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</si>
  <si>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</si>
  <si>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</si>
  <si>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</si>
  <si>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</si>
  <si>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</si>
  <si>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</si>
  <si>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</si>
  <si>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</si>
  <si>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</si>
  <si>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</si>
  <si>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</si>
  <si>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</si>
  <si>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</si>
  <si>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</si>
  <si>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</si>
  <si>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</si>
  <si>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</si>
  <si>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</si>
  <si>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</si>
  <si>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</si>
  <si>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</si>
  <si>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</si>
  <si>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</si>
  <si>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</si>
  <si>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</si>
  <si>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</si>
  <si>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</si>
  <si>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</si>
  <si>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</si>
  <si>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</si>
  <si>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</si>
  <si>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</si>
  <si>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</si>
  <si>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</si>
  <si>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</si>
  <si>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</si>
  <si>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</si>
  <si>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</si>
  <si>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</si>
  <si>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</si>
  <si>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</si>
  <si>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</si>
  <si>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</si>
  <si>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</si>
  <si>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</si>
  <si>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</si>
  <si>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</si>
  <si>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</si>
  <si>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</si>
  <si>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</si>
  <si>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</si>
  <si>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</si>
  <si>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</si>
  <si>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</si>
  <si>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</si>
  <si>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</si>
  <si>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</si>
  <si>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</si>
  <si>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</si>
  <si>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</si>
  <si>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</si>
  <si>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</si>
  <si>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</si>
  <si>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</si>
  <si>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</si>
  <si>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</si>
  <si>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</si>
  <si>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</si>
  <si>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</si>
  <si>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</si>
  <si>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</si>
  <si>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</si>
  <si>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</si>
  <si>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</si>
  <si>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</si>
  <si>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</si>
  <si>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</si>
  <si>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</si>
  <si>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</si>
  <si>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</si>
  <si>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</si>
  <si>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</si>
  <si>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</si>
  <si>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</si>
  <si>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</si>
  <si>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</si>
  <si>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</si>
  <si>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</si>
  <si>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</si>
  <si>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</si>
  <si>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</si>
  <si>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</si>
  <si>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</si>
  <si>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</si>
  <si>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</si>
  <si>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</si>
  <si>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</si>
  <si>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</si>
  <si>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</si>
  <si>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</si>
  <si>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</si>
  <si>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</si>
  <si>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</si>
  <si>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</si>
  <si>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</si>
  <si>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</si>
  <si>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</si>
  <si>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</si>
  <si>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</si>
  <si>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</si>
  <si>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</si>
  <si>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</si>
  <si>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</si>
  <si>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</si>
  <si>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</si>
  <si>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</si>
  <si>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</si>
  <si>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</si>
  <si>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</si>
  <si>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</si>
  <si>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</si>
  <si>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</si>
  <si>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</si>
  <si>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</si>
  <si>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</si>
  <si>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</si>
  <si>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</si>
  <si>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</si>
  <si>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</si>
  <si>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</si>
  <si>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</si>
  <si>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</si>
  <si>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</si>
  <si>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</si>
  <si>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</si>
  <si>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</si>
  <si>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</si>
  <si>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</si>
  <si>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</si>
  <si>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</si>
  <si>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</si>
  <si>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</si>
  <si>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</si>
  <si>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</si>
  <si>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</si>
  <si>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</si>
  <si>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</si>
  <si>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</si>
  <si>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</si>
  <si>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</si>
  <si>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</si>
  <si>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</si>
  <si>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</si>
  <si>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</si>
  <si>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</si>
  <si>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</si>
  <si>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</si>
  <si>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</si>
  <si>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</si>
  <si>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</si>
  <si>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</si>
  <si>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</si>
  <si>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</si>
  <si>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</si>
  <si>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</si>
  <si>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</si>
  <si>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</si>
  <si>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</si>
  <si>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</si>
  <si>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</si>
  <si>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</si>
  <si>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</si>
  <si>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</si>
  <si>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</si>
  <si>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</si>
  <si>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</si>
  <si>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</si>
  <si>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</si>
  <si>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</si>
  <si>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</si>
  <si>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</si>
  <si>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</si>
  <si>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</si>
  <si>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</si>
  <si>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</si>
  <si>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</si>
  <si>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</si>
  <si>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</si>
  <si>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</si>
  <si>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</si>
  <si>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</si>
  <si>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</si>
  <si>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</si>
  <si>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</si>
  <si>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</si>
  <si>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</si>
  <si>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</si>
  <si>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</si>
  <si>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</si>
  <si>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</si>
  <si>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</si>
  <si>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</si>
  <si>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</si>
  <si>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</si>
  <si>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</si>
  <si>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</si>
  <si>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</si>
  <si>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</si>
  <si>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</si>
  <si>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</si>
  <si>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</si>
  <si>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</si>
  <si>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</si>
  <si>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</si>
  <si>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</si>
  <si>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</si>
  <si>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</si>
  <si>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</si>
  <si>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</si>
  <si>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</si>
  <si>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</si>
  <si>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</si>
  <si>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</si>
  <si>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</si>
  <si>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</si>
  <si>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</si>
  <si>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</si>
  <si>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</si>
  <si>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</si>
  <si>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</si>
  <si>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</si>
  <si>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</si>
  <si>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</si>
  <si>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</si>
  <si>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</si>
  <si>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</si>
  <si>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</si>
  <si>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</si>
  <si>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</si>
  <si>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</si>
  <si>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</si>
  <si>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</si>
  <si>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</si>
  <si>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</si>
  <si>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</si>
  <si>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</si>
  <si>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</si>
  <si>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</si>
  <si>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</si>
  <si>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</si>
  <si>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</si>
  <si>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</si>
  <si>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</si>
  <si>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</si>
  <si>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</si>
  <si>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</si>
  <si>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</si>
  <si>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</si>
  <si>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</si>
  <si>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</si>
  <si>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</si>
  <si>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</si>
  <si>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</si>
  <si>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</si>
  <si>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</si>
  <si>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</si>
  <si>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</si>
  <si>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</si>
  <si>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</si>
  <si>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</si>
  <si>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</si>
  <si>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</si>
  <si>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</si>
  <si>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</si>
  <si>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</si>
  <si>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</si>
  <si>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</si>
  <si>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</si>
  <si>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</si>
  <si>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</si>
  <si>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</si>
  <si>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</si>
  <si>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</si>
  <si>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</si>
  <si>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</si>
  <si>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</si>
  <si>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</si>
  <si>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</si>
  <si>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</si>
  <si>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</si>
  <si>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</si>
  <si>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</si>
  <si>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</si>
  <si>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</si>
  <si>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</si>
  <si>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</si>
  <si>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</si>
  <si>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</si>
  <si>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</si>
  <si>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</si>
  <si>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</si>
  <si>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</si>
  <si>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</si>
  <si>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</si>
  <si>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</si>
  <si>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</si>
  <si>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</si>
  <si>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</si>
  <si>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</si>
  <si>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</si>
  <si>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</si>
  <si>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</si>
  <si>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</si>
  <si>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</si>
  <si>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</si>
  <si>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</si>
  <si>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</si>
  <si>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</si>
  <si>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</si>
  <si>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</si>
  <si>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</si>
  <si>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</si>
  <si>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</si>
  <si>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</si>
  <si>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</si>
  <si>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</si>
  <si>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</si>
  <si>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</si>
  <si>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</si>
  <si>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</si>
  <si>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</si>
  <si>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</si>
  <si>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</si>
  <si>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</si>
  <si>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</si>
  <si>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</si>
  <si>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</si>
  <si>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</si>
  <si>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</si>
  <si>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</si>
  <si>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</si>
  <si>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</si>
  <si>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</si>
  <si>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</si>
  <si>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</si>
  <si>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</si>
  <si>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</si>
  <si>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</si>
  <si>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</si>
  <si>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</si>
  <si>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</si>
  <si>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</si>
  <si>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</si>
  <si>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</si>
  <si>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</si>
  <si>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</si>
  <si>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</si>
  <si>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</si>
  <si>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</si>
  <si>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</si>
  <si>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</si>
  <si>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</si>
  <si>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</si>
  <si>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</si>
  <si>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</si>
  <si>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</si>
  <si>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</si>
  <si>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</si>
  <si>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</si>
  <si>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</si>
  <si>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</si>
  <si>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</si>
  <si>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</si>
  <si>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</si>
  <si>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</si>
  <si>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</si>
  <si>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</si>
  <si>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</si>
  <si>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</si>
  <si>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</si>
  <si>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</si>
  <si>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</si>
  <si>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</si>
  <si>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</si>
  <si>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</si>
  <si>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</si>
  <si>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</si>
  <si>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</si>
  <si>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</si>
  <si>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</si>
  <si>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</si>
  <si>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</si>
  <si>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</si>
  <si>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</si>
  <si>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</si>
  <si>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</si>
  <si>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</si>
  <si>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</si>
  <si>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</si>
  <si>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</si>
  <si>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</si>
  <si>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</si>
  <si>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</si>
  <si>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</si>
  <si>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</si>
  <si>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</si>
  <si>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</si>
  <si>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</si>
  <si>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</si>
  <si>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</si>
  <si>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</si>
  <si>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</si>
  <si>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</si>
  <si>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</si>
  <si>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</si>
  <si>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</si>
  <si>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</si>
  <si>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</si>
  <si>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</si>
  <si>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</si>
  <si>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</si>
  <si>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</si>
  <si>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</si>
  <si>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</si>
  <si>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</si>
  <si>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</si>
  <si>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</si>
  <si>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</si>
  <si>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</si>
  <si>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</si>
  <si>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</si>
  <si>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</si>
  <si>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</si>
  <si>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</si>
  <si>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</si>
  <si>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</si>
  <si>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</si>
  <si>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</si>
  <si>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</si>
  <si>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</si>
  <si>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</si>
  <si>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</si>
  <si>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</si>
  <si>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</si>
  <si>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</si>
  <si>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</si>
  <si>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</si>
  <si>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</si>
  <si>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</si>
  <si>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</si>
  <si>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</si>
  <si>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</si>
  <si>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</si>
  <si>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</si>
  <si>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</si>
  <si>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</si>
  <si>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</si>
  <si>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</si>
  <si>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</si>
  <si>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</si>
  <si>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</si>
  <si>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</si>
  <si>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</si>
  <si>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</si>
  <si>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</si>
  <si>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</si>
  <si>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</si>
  <si>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</si>
  <si>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</si>
  <si>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</si>
  <si>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</si>
  <si>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</si>
  <si>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</si>
  <si>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</si>
  <si>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</si>
  <si>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</si>
  <si>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</si>
  <si>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</si>
  <si>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</si>
  <si>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</si>
  <si>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</si>
  <si>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</si>
  <si>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</si>
  <si>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</si>
  <si>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</si>
  <si>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</si>
  <si>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</si>
  <si>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</si>
  <si>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</si>
  <si>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</si>
  <si>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</si>
  <si>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</si>
  <si>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</si>
  <si>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</si>
  <si>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</si>
  <si>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</si>
  <si>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</si>
  <si>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</si>
  <si>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</si>
  <si>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</si>
  <si>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</si>
  <si>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</si>
  <si>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</si>
  <si>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</si>
  <si>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</si>
  <si>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</si>
  <si>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</si>
  <si>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</si>
  <si>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</si>
  <si>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</si>
  <si>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</si>
  <si>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</si>
  <si>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</si>
  <si>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</si>
  <si>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</si>
  <si>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</si>
  <si>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</si>
  <si>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</si>
  <si>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</si>
  <si>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</si>
  <si>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</si>
  <si>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</si>
  <si>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</si>
  <si>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</si>
  <si>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</si>
  <si>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</si>
  <si>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</si>
  <si>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</si>
  <si>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</si>
  <si>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</si>
  <si>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</si>
  <si>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</si>
  <si>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</si>
  <si>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</si>
  <si>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</si>
  <si>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</si>
  <si>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</si>
  <si>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</si>
  <si>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</si>
  <si>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</si>
  <si>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</si>
  <si>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</si>
  <si>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</si>
  <si>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</si>
  <si>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</si>
  <si>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</si>
  <si>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</si>
  <si>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</si>
  <si>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</si>
  <si>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</si>
  <si>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</si>
  <si>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</si>
  <si>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</si>
  <si>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</si>
  <si>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</si>
  <si>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</si>
  <si>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</si>
  <si>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</si>
  <si>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</si>
  <si>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</si>
  <si>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</si>
  <si>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</si>
  <si>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</si>
  <si>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</si>
  <si>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</si>
  <si>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</si>
  <si>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</si>
  <si>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</si>
  <si>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</si>
  <si>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</si>
  <si>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</si>
  <si>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</si>
  <si>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</si>
  <si>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</si>
  <si>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</si>
  <si>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</si>
  <si>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</si>
  <si>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</si>
  <si>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</si>
  <si>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</si>
  <si>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</si>
  <si>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</si>
  <si>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</si>
  <si>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</si>
  <si>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</si>
  <si>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</si>
  <si>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</si>
  <si>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</si>
  <si>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</si>
  <si>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</si>
  <si>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</si>
  <si>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</si>
  <si>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</si>
  <si>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</si>
  <si>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</si>
  <si>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</si>
  <si>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</si>
  <si>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</si>
  <si>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</si>
  <si>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</si>
  <si>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</si>
  <si>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</si>
  <si>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</si>
  <si>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</si>
  <si>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</si>
  <si>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</si>
  <si>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</si>
  <si>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</si>
  <si>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</si>
  <si>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</si>
  <si>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</si>
  <si>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</si>
  <si>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</si>
  <si>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</si>
  <si>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</si>
  <si>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</si>
  <si>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</si>
  <si>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</si>
  <si>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</si>
  <si>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</si>
  <si>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</si>
  <si>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</si>
  <si>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</si>
  <si>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</si>
  <si>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</si>
  <si>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</si>
  <si>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</si>
  <si>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</si>
  <si>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</si>
  <si>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</si>
  <si>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</si>
  <si>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</si>
  <si>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</si>
  <si>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</si>
  <si>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</si>
  <si>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</si>
  <si>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</si>
  <si>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</si>
  <si>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</si>
  <si>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</si>
  <si>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</si>
  <si>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</si>
  <si>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</si>
  <si>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</si>
  <si>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</si>
  <si>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</si>
  <si>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</si>
  <si>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</si>
  <si>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</si>
  <si>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</si>
  <si>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</si>
  <si>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</si>
  <si>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</si>
  <si>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</si>
  <si>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</si>
  <si>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</si>
  <si>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</si>
  <si>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</si>
  <si>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</si>
  <si>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</si>
  <si>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</si>
  <si>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</si>
  <si>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</si>
  <si>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</si>
  <si>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</si>
  <si>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</si>
  <si>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</si>
  <si>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</si>
  <si>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</si>
  <si>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</si>
  <si>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</si>
  <si>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</si>
  <si>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</si>
  <si>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</si>
  <si>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</si>
  <si>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</si>
  <si>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</si>
  <si>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</si>
  <si>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</si>
  <si>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</si>
  <si>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</si>
  <si>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</si>
  <si>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</si>
  <si>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</si>
  <si>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</si>
  <si>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</si>
  <si>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</si>
  <si>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</si>
  <si>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</si>
  <si>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</si>
  <si>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</si>
  <si>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</si>
  <si>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</si>
  <si>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</si>
  <si>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</si>
  <si>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</si>
  <si>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</si>
  <si>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</si>
  <si>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</si>
  <si>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</si>
  <si>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</si>
  <si>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</si>
  <si>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</si>
  <si>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</si>
  <si>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</si>
  <si>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</si>
  <si>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</si>
  <si>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</si>
  <si>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</si>
  <si>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</si>
  <si>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</si>
  <si>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</si>
  <si>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</si>
  <si>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</si>
  <si>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</si>
  <si>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</si>
  <si>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</si>
  <si>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</si>
  <si>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</si>
  <si>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</si>
  <si>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</si>
  <si>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</si>
  <si>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</si>
  <si>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</si>
  <si>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</si>
  <si>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</si>
  <si>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</si>
  <si>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</si>
  <si>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</si>
  <si>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</si>
  <si>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</si>
  <si>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</si>
  <si>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</si>
  <si>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</si>
  <si>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</si>
  <si>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</si>
  <si>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</si>
  <si>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</si>
  <si>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</si>
  <si>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</si>
  <si>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</si>
  <si>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</si>
  <si>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</si>
  <si>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</si>
  <si>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</si>
  <si>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</si>
  <si>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</si>
  <si>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</si>
  <si>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</si>
  <si>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</si>
  <si>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</si>
  <si>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</si>
  <si>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</si>
  <si>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</si>
  <si>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</si>
  <si>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</si>
  <si>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</si>
  <si>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</si>
  <si>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</si>
  <si>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</si>
  <si>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</si>
  <si>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</si>
  <si>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</si>
  <si>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</si>
  <si>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</si>
  <si>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</si>
  <si>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</si>
  <si>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</si>
  <si>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</si>
  <si>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</si>
  <si>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</si>
  <si>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</si>
  <si>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</si>
  <si>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</si>
  <si>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</si>
  <si>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</si>
  <si>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</si>
  <si>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</si>
  <si>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</si>
  <si>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</si>
  <si>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</si>
  <si>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</si>
  <si>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</si>
  <si>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</si>
  <si>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</si>
  <si>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</si>
  <si>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</si>
  <si>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</si>
  <si>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</si>
  <si>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</si>
  <si>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</si>
  <si>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</si>
  <si>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</si>
  <si>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</si>
  <si>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</si>
  <si>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</si>
  <si>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</si>
  <si>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</si>
  <si>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</si>
  <si>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</si>
  <si>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</si>
  <si>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</si>
  <si>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</si>
  <si>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</si>
  <si>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</si>
  <si>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</si>
  <si>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</si>
  <si>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</si>
  <si>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</si>
  <si>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</si>
  <si>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</si>
  <si>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</si>
  <si>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</si>
  <si>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</si>
  <si>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</si>
  <si>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</si>
  <si>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</si>
  <si>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</si>
  <si>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</si>
  <si>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</si>
  <si>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</si>
  <si>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</si>
  <si>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</si>
  <si>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</si>
  <si>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</si>
  <si>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</si>
  <si>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</si>
  <si>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</si>
  <si>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</si>
  <si>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</si>
  <si>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</si>
  <si>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</si>
  <si>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</si>
  <si>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</si>
  <si>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</si>
  <si>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</si>
  <si>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</si>
  <si>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</si>
  <si>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</si>
  <si>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</si>
  <si>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</si>
  <si>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</si>
  <si>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</si>
  <si>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</si>
  <si>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</si>
  <si>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</si>
  <si>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</si>
  <si>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</si>
  <si>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</si>
  <si>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</si>
  <si>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</si>
  <si>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</si>
  <si>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</si>
  <si>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</si>
  <si>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</si>
  <si>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</si>
  <si>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</si>
  <si>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</si>
  <si>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</si>
  <si>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</si>
  <si>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</si>
  <si>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</si>
  <si>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</si>
  <si>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</si>
  <si>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</si>
  <si>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</si>
  <si>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</si>
  <si>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</si>
  <si>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</si>
  <si>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</si>
  <si>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</si>
  <si>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</si>
  <si>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</si>
  <si>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</si>
  <si>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</si>
  <si>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</si>
  <si>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</si>
  <si>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</si>
  <si>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</si>
  <si>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</si>
  <si>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</si>
  <si>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</si>
  <si>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</si>
  <si>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</si>
  <si>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</si>
  <si>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</si>
  <si>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</si>
  <si>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</si>
  <si>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</si>
  <si>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</si>
  <si>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</si>
  <si>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</si>
  <si>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</si>
  <si>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</si>
  <si>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</si>
  <si>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</si>
  <si>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</si>
  <si>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</si>
  <si>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</si>
  <si>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</si>
  <si>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</si>
  <si>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</si>
  <si>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</si>
  <si>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</si>
  <si>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</si>
  <si>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</si>
  <si>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</si>
  <si>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</si>
  <si>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</si>
  <si>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</si>
  <si>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</si>
  <si>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</si>
  <si>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</si>
  <si>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</si>
  <si>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</si>
  <si>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</si>
  <si>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</si>
  <si>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</si>
  <si>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</si>
  <si>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</si>
  <si>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</si>
  <si>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</si>
  <si>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</si>
  <si>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</si>
  <si>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</si>
  <si>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</si>
  <si>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</si>
  <si>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</si>
  <si>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</si>
  <si>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</si>
  <si>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</si>
  <si>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</si>
  <si>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</si>
  <si>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</si>
  <si>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</si>
  <si>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</si>
  <si>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</si>
  <si>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</si>
  <si>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</si>
  <si>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</si>
  <si>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</si>
  <si>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</si>
  <si>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</si>
  <si>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</si>
  <si>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</si>
  <si>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</si>
  <si>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</si>
  <si>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</si>
  <si>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</si>
  <si>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</si>
  <si>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</si>
  <si>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</si>
  <si>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</si>
  <si>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</si>
  <si>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</si>
  <si>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</si>
  <si>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</si>
  <si>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</si>
  <si>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</si>
  <si>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</si>
  <si>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</si>
  <si>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</si>
  <si>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</si>
  <si>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</si>
  <si>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</si>
  <si>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</si>
  <si>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</si>
  <si>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</si>
  <si>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</si>
  <si>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</si>
  <si>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</si>
  <si>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</si>
  <si>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</si>
  <si>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</si>
  <si>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</si>
  <si>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</si>
  <si>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</si>
  <si>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</si>
  <si>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</si>
  <si>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</si>
  <si>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</si>
  <si>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</si>
  <si>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</si>
  <si>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</si>
  <si>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</si>
  <si>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</si>
  <si>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</si>
  <si>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</si>
  <si>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</si>
  <si>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</si>
  <si>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</si>
  <si>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</si>
  <si>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</si>
  <si>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</si>
  <si>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</si>
  <si>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</si>
  <si>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</si>
  <si>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</si>
  <si>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</si>
  <si>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</si>
  <si>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</si>
  <si>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</si>
  <si>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</si>
  <si>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</si>
  <si>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</si>
  <si>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</si>
  <si>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</si>
  <si>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</si>
  <si>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</si>
  <si>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</si>
  <si>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</si>
  <si>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</si>
  <si>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</si>
  <si>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</si>
  <si>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</si>
  <si>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</si>
  <si>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</si>
  <si>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</si>
  <si>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</si>
  <si>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</si>
  <si>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</si>
  <si>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</si>
  <si>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</si>
  <si>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</si>
  <si>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</si>
  <si>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</si>
  <si>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</si>
  <si>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</si>
  <si>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</si>
  <si>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</si>
  <si>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</si>
  <si>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</si>
  <si>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</si>
  <si>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</si>
  <si>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</si>
  <si>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</si>
  <si>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</si>
  <si>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</si>
  <si>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</si>
  <si>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</si>
  <si>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</si>
  <si>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</si>
  <si>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</si>
  <si>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</si>
  <si>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</si>
  <si>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</si>
  <si>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</si>
  <si>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</si>
  <si>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</si>
  <si>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</si>
  <si>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</si>
  <si>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</si>
  <si>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</si>
  <si>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</si>
  <si>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</si>
  <si>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</si>
  <si>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</si>
  <si>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</si>
  <si>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</si>
  <si>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</si>
  <si>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</si>
  <si>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</si>
  <si>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</si>
  <si>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</si>
  <si>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</si>
  <si>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</si>
  <si>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</si>
  <si>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</si>
  <si>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</si>
  <si>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</si>
  <si>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</si>
  <si>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</si>
  <si>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</si>
  <si>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</si>
  <si>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</si>
  <si>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</si>
  <si>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</si>
  <si>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</si>
  <si>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</si>
  <si>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</si>
  <si>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</si>
  <si>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</si>
  <si>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</si>
  <si>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</si>
  <si>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</si>
  <si>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</si>
  <si>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</si>
  <si>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</si>
  <si>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</si>
  <si>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</si>
  <si>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</si>
  <si>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</si>
  <si>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</si>
  <si>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</si>
  <si>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</si>
  <si>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</si>
  <si>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</si>
  <si>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</si>
  <si>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</si>
  <si>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</si>
  <si>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</si>
  <si>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</si>
  <si>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</si>
  <si>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</si>
  <si>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</si>
  <si>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</si>
  <si>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</si>
  <si>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</si>
  <si>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</si>
  <si>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</si>
  <si>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</si>
  <si>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</si>
  <si>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</si>
  <si>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</si>
  <si>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</si>
  <si>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</si>
  <si>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</si>
  <si>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</si>
  <si>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</si>
  <si>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</si>
  <si>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</si>
  <si>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</si>
  <si>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</si>
  <si>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</si>
  <si>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</si>
  <si>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</si>
  <si>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</si>
  <si>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</si>
  <si>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</si>
  <si>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</si>
  <si>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</si>
  <si>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</si>
  <si>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</si>
  <si>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</si>
  <si>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</si>
  <si>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</si>
  <si>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</si>
  <si>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</si>
  <si>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</si>
  <si>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</si>
  <si>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</si>
  <si>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</si>
  <si>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</si>
  <si>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</si>
  <si>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</si>
  <si>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</si>
  <si>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</si>
  <si>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</si>
  <si>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</si>
  <si>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</si>
  <si>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</si>
  <si>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</si>
  <si>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</si>
  <si>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</si>
  <si>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</si>
  <si>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</si>
  <si>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</si>
  <si>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</si>
  <si>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</si>
  <si>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</si>
  <si>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</si>
  <si>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</si>
  <si>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</si>
  <si>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</si>
  <si>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</si>
  <si>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</si>
  <si>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</si>
  <si>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</si>
  <si>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</si>
  <si>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</si>
  <si>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</si>
  <si>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</si>
  <si>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</si>
  <si>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</si>
  <si>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</si>
  <si>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</si>
  <si>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</si>
  <si>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</si>
  <si>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</si>
  <si>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</si>
  <si>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</si>
  <si>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</si>
  <si>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</si>
  <si>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</si>
  <si>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</si>
  <si>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</si>
  <si>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</si>
  <si>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</si>
  <si>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</si>
  <si>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</si>
  <si>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</si>
  <si>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</si>
  <si>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</si>
  <si>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</si>
  <si>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</si>
  <si>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</si>
  <si>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</si>
  <si>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</si>
  <si>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</si>
  <si>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</si>
  <si>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</si>
  <si>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</si>
  <si>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</si>
  <si>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</si>
  <si>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</si>
  <si>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</si>
  <si>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</si>
  <si>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</si>
  <si>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</si>
  <si>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</si>
  <si>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</si>
  <si>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</si>
  <si>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</si>
  <si>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</si>
  <si>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</si>
  <si>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</si>
  <si>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</si>
  <si>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</si>
  <si>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</si>
  <si>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</si>
  <si>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</si>
  <si>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</si>
  <si>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</si>
  <si>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</si>
  <si>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</si>
  <si>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</si>
  <si>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</si>
  <si>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</si>
  <si>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</si>
  <si>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</si>
  <si>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</si>
  <si>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</si>
  <si>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</si>
  <si>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</si>
  <si>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</si>
  <si>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</si>
  <si>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</si>
  <si>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</si>
  <si>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</si>
  <si>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</si>
  <si>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</si>
  <si>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</si>
  <si>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</si>
  <si>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</si>
  <si>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</si>
  <si>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</si>
  <si>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</si>
  <si>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</si>
  <si>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</si>
  <si>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</si>
  <si>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</si>
  <si>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</si>
  <si>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</si>
  <si>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</si>
  <si>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</si>
  <si>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</si>
  <si>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</si>
  <si>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</si>
  <si>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</si>
  <si>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</si>
  <si>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</si>
  <si>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</si>
  <si>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</si>
  <si>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</si>
  <si>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</si>
  <si>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</si>
  <si>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</si>
  <si>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</si>
  <si>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</si>
  <si>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</si>
  <si>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</si>
  <si>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</si>
  <si>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</si>
  <si>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</si>
  <si>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</si>
  <si>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</si>
  <si>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</si>
  <si>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</si>
  <si>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</si>
  <si>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</si>
  <si>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</si>
  <si>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</si>
  <si>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</si>
  <si>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</si>
  <si>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</si>
  <si>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</si>
  <si>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</si>
  <si>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</si>
  <si>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</si>
  <si>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</si>
  <si>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</si>
  <si>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</si>
  <si>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</si>
  <si>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</si>
  <si>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</si>
  <si>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</si>
  <si>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</si>
  <si>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</si>
  <si>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</si>
  <si>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</si>
  <si>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</si>
  <si>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</si>
  <si>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</si>
  <si>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</si>
  <si>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</si>
  <si>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</si>
  <si>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</si>
  <si>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</si>
  <si>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</si>
  <si>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</si>
  <si>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</si>
  <si>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</si>
  <si>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</si>
  <si>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</si>
  <si>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</si>
  <si>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</si>
  <si>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</si>
  <si>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</si>
  <si>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</si>
  <si>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</si>
  <si>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</si>
  <si>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</si>
  <si>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</si>
  <si>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</si>
  <si>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</si>
  <si>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</si>
  <si>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</si>
  <si>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</si>
  <si>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</si>
  <si>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</si>
  <si>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</si>
  <si>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</si>
  <si>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</si>
  <si>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</si>
  <si>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</si>
  <si>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</si>
  <si>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</si>
  <si>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</si>
  <si>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</si>
  <si>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</si>
  <si>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</si>
  <si>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</si>
  <si>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</si>
  <si>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</si>
  <si>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</si>
  <si>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</si>
  <si>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</si>
  <si>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</si>
  <si>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</si>
  <si>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</si>
  <si>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</si>
  <si>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</si>
  <si>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</si>
  <si>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</si>
  <si>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</si>
  <si>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</si>
  <si>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</si>
  <si>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</si>
  <si>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</si>
  <si>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</si>
  <si>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</si>
  <si>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</si>
  <si>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</si>
  <si>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</si>
  <si>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</si>
  <si>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</si>
  <si>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</si>
  <si>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</si>
  <si>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</si>
  <si>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</si>
  <si>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</si>
  <si>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</si>
  <si>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</si>
  <si>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</si>
  <si>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</si>
  <si>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</si>
  <si>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</si>
  <si>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</si>
  <si>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</si>
  <si>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</si>
  <si>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</si>
  <si>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</si>
  <si>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</si>
  <si>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</si>
  <si>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</si>
  <si>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</si>
  <si>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</si>
  <si>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</si>
  <si>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</si>
  <si>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</si>
  <si>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</si>
  <si>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</si>
  <si>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</si>
  <si>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</si>
  <si>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</si>
  <si>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</si>
  <si>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</si>
  <si>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</si>
  <si>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</si>
  <si>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</si>
  <si>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</si>
  <si>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</si>
  <si>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</si>
  <si>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</si>
  <si>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</si>
  <si>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</si>
  <si>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</si>
  <si>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</si>
  <si>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</si>
  <si>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</si>
  <si>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</si>
  <si>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</si>
  <si>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</si>
  <si>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</si>
  <si>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</si>
  <si>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</si>
  <si>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</si>
  <si>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</si>
  <si>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</si>
  <si>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</si>
  <si>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</si>
  <si>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</si>
  <si>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</si>
  <si>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</si>
  <si>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</si>
  <si>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</si>
  <si>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</si>
  <si>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</si>
  <si>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</si>
  <si>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</si>
  <si>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</si>
  <si>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</si>
  <si>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</si>
  <si>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</si>
  <si>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</si>
  <si>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</si>
  <si>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</si>
  <si>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</si>
  <si>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</si>
  <si>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</si>
  <si>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</si>
  <si>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</si>
  <si>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</si>
  <si>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</si>
  <si>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</si>
  <si>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</si>
  <si>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</si>
  <si>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</si>
  <si>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</si>
  <si>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</si>
  <si>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</si>
  <si>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</si>
  <si>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</si>
  <si>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</si>
  <si>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</si>
  <si>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</si>
  <si>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</si>
  <si>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</si>
  <si>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</si>
  <si>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</si>
  <si>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</si>
  <si>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</si>
  <si>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</si>
  <si>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</si>
  <si>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</si>
  <si>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</si>
  <si>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</si>
  <si>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</si>
  <si>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</si>
  <si>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</si>
  <si>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</si>
  <si>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</si>
  <si>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</si>
  <si>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</si>
  <si>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</si>
  <si>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</si>
  <si>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</si>
  <si>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</si>
  <si>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</si>
  <si>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</si>
  <si>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</si>
  <si>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</si>
  <si>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</si>
  <si>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</si>
  <si>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</si>
  <si>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</si>
  <si>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</si>
  <si>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</si>
  <si>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</si>
  <si>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</si>
  <si>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</si>
  <si>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</si>
  <si>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</si>
  <si>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</si>
  <si>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</si>
  <si>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</si>
  <si>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</si>
  <si>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</si>
  <si>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</si>
  <si>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</si>
  <si>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</si>
  <si>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</si>
  <si>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</si>
  <si>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</si>
  <si>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</si>
  <si>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</si>
  <si>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</si>
  <si>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</si>
  <si>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</si>
  <si>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</si>
  <si>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</si>
  <si>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</si>
  <si>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</si>
  <si>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</si>
  <si>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</si>
  <si>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</si>
  <si>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</si>
  <si>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</si>
  <si>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</si>
  <si>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</si>
  <si>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</si>
  <si>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</si>
  <si>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</si>
  <si>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</si>
  <si>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</si>
  <si>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</si>
  <si>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</si>
  <si>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</si>
  <si>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</si>
  <si>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</si>
  <si>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</si>
  <si>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</si>
  <si>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</si>
  <si>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</si>
  <si>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</si>
  <si>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</si>
  <si>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</si>
  <si>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</si>
  <si>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</si>
  <si>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</si>
  <si>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</si>
  <si>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</si>
  <si>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</si>
  <si>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</si>
  <si>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</si>
  <si>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</si>
  <si>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</si>
  <si>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</si>
  <si>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</si>
  <si>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</si>
  <si>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</si>
  <si>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</si>
  <si>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</si>
  <si>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</si>
  <si>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</si>
  <si>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</si>
  <si>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</si>
  <si>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</si>
  <si>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</si>
  <si>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</si>
  <si>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</si>
  <si>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</si>
  <si>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</si>
  <si>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</si>
  <si>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</si>
  <si>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</si>
  <si>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</si>
  <si>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</si>
  <si>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</si>
  <si>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</si>
  <si>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</si>
  <si>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</si>
  <si>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</si>
  <si>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</si>
  <si>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</si>
  <si>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</si>
  <si>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</si>
  <si>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</si>
  <si>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</si>
  <si>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</si>
  <si>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</si>
  <si>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</si>
  <si>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</si>
  <si>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</si>
  <si>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</si>
  <si>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</si>
  <si>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</si>
  <si>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</si>
  <si>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</si>
  <si>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</si>
  <si>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</si>
  <si>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</si>
  <si>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</si>
  <si>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</si>
  <si>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</si>
  <si>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</si>
  <si>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</si>
  <si>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</si>
  <si>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</si>
  <si>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</si>
  <si>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</si>
  <si>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</si>
  <si>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</si>
  <si>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</si>
  <si>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</si>
  <si>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</si>
  <si>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</si>
  <si>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</si>
  <si>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</si>
  <si>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</si>
  <si>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</si>
  <si>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</si>
  <si>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</si>
  <si>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</si>
  <si>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</si>
  <si>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</si>
  <si>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</si>
  <si>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</si>
  <si>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</si>
  <si>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</si>
  <si>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</si>
  <si>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</si>
  <si>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</si>
  <si>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</si>
  <si>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</si>
  <si>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</si>
  <si>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</si>
  <si>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</si>
  <si>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</si>
  <si>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</si>
  <si>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</si>
  <si>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</si>
  <si>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</si>
  <si>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</si>
  <si>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</si>
  <si>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</si>
  <si>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</si>
  <si>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</si>
  <si>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</si>
  <si>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</si>
  <si>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</si>
  <si>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</si>
  <si>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</si>
  <si>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</si>
  <si>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</si>
  <si>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</si>
  <si>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</si>
  <si>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</si>
  <si>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</si>
  <si>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</si>
  <si>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</si>
  <si>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</si>
  <si>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</si>
  <si>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</si>
  <si>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</si>
  <si>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</si>
  <si>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</si>
  <si>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</si>
  <si>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</si>
  <si>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</si>
  <si>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</si>
  <si>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</si>
  <si>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</si>
  <si>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</si>
  <si>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</si>
  <si>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</si>
  <si>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</si>
  <si>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</si>
  <si>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</si>
  <si>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</si>
  <si>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</si>
  <si>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</si>
  <si>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</si>
  <si>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</si>
  <si>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</si>
  <si>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</si>
  <si>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</si>
  <si>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</si>
  <si>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</si>
  <si>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</si>
  <si>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</si>
  <si>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</si>
  <si>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</si>
  <si>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</si>
  <si>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</si>
  <si>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</si>
  <si>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</si>
  <si>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</si>
  <si>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</si>
  <si>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</si>
  <si>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</si>
  <si>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</si>
  <si>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</si>
  <si>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</si>
  <si>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</si>
  <si>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</si>
  <si>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</si>
  <si>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</si>
  <si>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</si>
  <si>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</si>
  <si>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</si>
  <si>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</si>
  <si>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</si>
  <si>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</si>
  <si>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</si>
  <si>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</si>
  <si>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</si>
  <si>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</si>
  <si>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</si>
  <si>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</si>
  <si>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</si>
  <si>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</si>
  <si>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</si>
  <si>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</si>
  <si>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</si>
  <si>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</si>
  <si>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</si>
  <si>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</si>
  <si>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</si>
  <si>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</si>
  <si>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</si>
  <si>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</si>
  <si>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</si>
  <si>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</si>
  <si>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</si>
  <si>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</si>
  <si>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</si>
  <si>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</si>
  <si>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</si>
  <si>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</si>
  <si>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</si>
  <si>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</si>
  <si>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</si>
  <si>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</si>
  <si>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</si>
  <si>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</si>
  <si>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</si>
  <si>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</si>
  <si>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</si>
  <si>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</si>
  <si>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</si>
  <si>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</si>
  <si>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</si>
  <si>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</si>
  <si>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</si>
  <si>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</si>
  <si>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</si>
  <si>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</si>
  <si>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</si>
  <si>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</si>
  <si>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</si>
  <si>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</si>
  <si>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</si>
  <si>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</si>
  <si>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</si>
  <si>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</si>
  <si>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</si>
  <si>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</si>
  <si>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</si>
  <si>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</si>
  <si>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</si>
  <si>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</si>
  <si>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</si>
  <si>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</si>
  <si>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</si>
  <si>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</si>
  <si>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</si>
  <si>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</si>
  <si>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</si>
  <si>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</si>
  <si>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</si>
  <si>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</si>
  <si>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</si>
  <si>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</si>
  <si>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</si>
  <si>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</si>
  <si>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</si>
  <si>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</si>
  <si>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</si>
  <si>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</si>
  <si>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</si>
  <si>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</si>
  <si>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</si>
  <si>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</si>
  <si>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</si>
  <si>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</si>
  <si>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</si>
  <si>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</si>
  <si>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</si>
  <si>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</si>
  <si>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</si>
  <si>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</si>
  <si>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</si>
  <si>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</si>
  <si>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</si>
  <si>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</si>
  <si>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</si>
  <si>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</si>
  <si>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</si>
  <si>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</si>
  <si>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</si>
  <si>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</si>
  <si>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</si>
  <si>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</si>
  <si>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</si>
  <si>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</si>
  <si>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</si>
  <si>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</si>
  <si>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</si>
  <si>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</si>
  <si>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</si>
  <si>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</si>
  <si>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</si>
  <si>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</si>
  <si>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</si>
  <si>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</si>
  <si>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</si>
  <si>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</si>
  <si>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</si>
  <si>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</si>
  <si>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</si>
  <si>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</si>
  <si>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</si>
  <si>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</si>
  <si>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</si>
  <si>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</si>
  <si>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</si>
  <si>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</si>
  <si>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</si>
  <si>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</si>
  <si>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</si>
  <si>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</si>
  <si>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</si>
  <si>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</si>
  <si>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</si>
  <si>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</si>
  <si>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</si>
  <si>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</si>
  <si>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</si>
  <si>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</si>
  <si>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</si>
  <si>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</si>
  <si>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</si>
  <si>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</si>
  <si>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</si>
  <si>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</si>
  <si>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</si>
  <si>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</si>
  <si>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</si>
  <si>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</si>
  <si>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</si>
  <si>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</si>
  <si>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</si>
  <si>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</si>
  <si>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</si>
  <si>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</si>
  <si>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</si>
  <si>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</si>
  <si>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</si>
  <si>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</si>
  <si>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</si>
  <si>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</si>
  <si>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</si>
  <si>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</si>
  <si>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</si>
  <si>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</si>
  <si>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</si>
  <si>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</si>
  <si>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</si>
  <si>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</si>
  <si>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</si>
  <si>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</si>
  <si>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</si>
  <si>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</si>
  <si>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</si>
  <si>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</si>
  <si>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</si>
  <si>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</si>
  <si>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</si>
  <si>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</si>
  <si>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</si>
  <si>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</si>
  <si>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</si>
  <si>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</si>
  <si>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</si>
  <si>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</si>
  <si>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</si>
  <si>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</si>
  <si>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</si>
  <si>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</si>
  <si>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</si>
  <si>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</si>
  <si>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</si>
  <si>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</si>
  <si>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</si>
  <si>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</si>
  <si>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</si>
  <si>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</si>
  <si>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</si>
  <si>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</si>
  <si>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</si>
  <si>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</si>
  <si>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</si>
  <si>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</si>
  <si>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</si>
  <si>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</si>
  <si>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</si>
  <si>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</si>
  <si>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</si>
  <si>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</si>
  <si>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</si>
  <si>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</si>
  <si>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</si>
  <si>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</si>
  <si>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</si>
  <si>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</si>
  <si>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</si>
  <si>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</si>
  <si>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</si>
  <si>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</si>
  <si>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</si>
  <si>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</si>
  <si>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</si>
  <si>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</si>
  <si>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</si>
  <si>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</si>
  <si>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</si>
  <si>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</si>
  <si>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</si>
  <si>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</si>
  <si>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</si>
  <si>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</si>
  <si>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</si>
  <si>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</si>
  <si>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</si>
  <si>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</si>
  <si>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</si>
  <si>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</si>
  <si>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</si>
  <si>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</si>
  <si>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</si>
  <si>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</si>
  <si>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</si>
  <si>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</si>
  <si>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</si>
  <si>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</si>
  <si>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</si>
  <si>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</si>
  <si>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</si>
  <si>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</si>
  <si>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</si>
  <si>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</si>
  <si>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</si>
  <si>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</si>
  <si>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</si>
  <si>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</si>
  <si>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</si>
  <si>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</si>
  <si>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</si>
  <si>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</si>
  <si>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</si>
  <si>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</si>
  <si>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</si>
  <si>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</si>
  <si>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</si>
  <si>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</si>
  <si>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</si>
  <si>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</si>
  <si>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</si>
  <si>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</si>
  <si>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</si>
  <si>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</si>
  <si>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</si>
  <si>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</si>
  <si>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</si>
  <si>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</si>
  <si>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</si>
  <si>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</si>
  <si>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</si>
  <si>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</si>
  <si>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</si>
  <si>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</si>
  <si>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</si>
  <si>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</si>
  <si>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</si>
  <si>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</si>
  <si>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</si>
  <si>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</si>
  <si>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</si>
  <si>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</si>
  <si>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</si>
  <si>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</si>
  <si>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</si>
  <si>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</si>
  <si>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</si>
  <si>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</si>
  <si>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</si>
  <si>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</si>
  <si>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</si>
  <si>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</si>
  <si>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</si>
  <si>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</si>
  <si>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</si>
  <si>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</si>
  <si>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</si>
  <si>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</si>
  <si>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</si>
  <si>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</si>
  <si>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</si>
  <si>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</si>
  <si>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</si>
  <si>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</si>
  <si>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</si>
  <si>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</si>
  <si>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</si>
  <si>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</si>
  <si>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</si>
  <si>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</si>
  <si>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</si>
  <si>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</si>
  <si>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</si>
  <si>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</si>
  <si>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</si>
  <si>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</si>
  <si>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</si>
  <si>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</si>
  <si>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</si>
  <si>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</si>
  <si>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</si>
  <si>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</si>
  <si>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</si>
  <si>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</si>
  <si>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</si>
  <si>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</si>
  <si>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</si>
  <si>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</si>
  <si>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</si>
  <si>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</si>
  <si>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</si>
  <si>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</si>
  <si>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</si>
  <si>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</si>
  <si>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</si>
  <si>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</si>
  <si>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</si>
  <si>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</si>
  <si>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</si>
  <si>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</si>
  <si>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</si>
  <si>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</si>
  <si>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</si>
  <si>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</si>
  <si>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</si>
  <si>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</si>
  <si>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</si>
  <si>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</si>
  <si>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</si>
  <si>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</si>
  <si>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</si>
  <si>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</si>
  <si>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</si>
  <si>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</si>
  <si>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</si>
  <si>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</si>
  <si>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</si>
  <si>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</si>
  <si>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</si>
  <si>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</si>
  <si>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</si>
  <si>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</si>
  <si>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</si>
  <si>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</si>
  <si>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</si>
  <si>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</si>
  <si>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</si>
  <si>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</si>
  <si>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</si>
  <si>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</si>
  <si>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</si>
  <si>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</si>
  <si>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</si>
  <si>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</si>
  <si>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</si>
  <si>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</si>
  <si>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</si>
  <si>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</si>
  <si>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</si>
  <si>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</si>
  <si>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</si>
  <si>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</si>
  <si>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</si>
  <si>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</si>
  <si>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</si>
  <si>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</si>
  <si>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</si>
  <si>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</si>
  <si>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</si>
  <si>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</si>
  <si>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</si>
  <si>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</si>
  <si>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</si>
  <si>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</si>
  <si>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</si>
  <si>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</si>
  <si>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</si>
  <si>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</si>
  <si>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</si>
  <si>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</si>
  <si>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</si>
  <si>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</si>
  <si>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</si>
  <si>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</si>
  <si>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</si>
  <si>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</si>
  <si>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</si>
  <si>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</si>
  <si>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</si>
  <si>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</si>
  <si>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</si>
  <si>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</si>
  <si>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</si>
  <si>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</si>
  <si>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</si>
  <si>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</si>
  <si>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</si>
  <si>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</si>
  <si>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</si>
  <si>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</si>
  <si>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</si>
  <si>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</si>
  <si>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</si>
  <si>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</si>
  <si>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</si>
  <si>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</si>
  <si>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</si>
  <si>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</si>
  <si>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</si>
  <si>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</si>
  <si>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</si>
  <si>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</si>
  <si>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</si>
  <si>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</si>
  <si>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</si>
  <si>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</si>
  <si>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</si>
  <si>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</si>
  <si>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</si>
  <si>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</si>
  <si>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</si>
  <si>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</si>
  <si>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</si>
  <si>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</si>
  <si>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</si>
  <si>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</si>
  <si>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</si>
  <si>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</si>
  <si>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</si>
  <si>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</si>
  <si>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</si>
  <si>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</si>
  <si>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</si>
  <si>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</si>
  <si>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</si>
  <si>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</si>
  <si>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</si>
  <si>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</si>
  <si>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</si>
  <si>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</si>
  <si>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</si>
  <si>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</si>
  <si>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</si>
  <si>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</si>
  <si>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</si>
  <si>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</si>
  <si>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</si>
  <si>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</si>
  <si>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</si>
  <si>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</si>
  <si>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</si>
  <si>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</si>
  <si>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</si>
  <si>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</si>
  <si>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</si>
  <si>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</si>
  <si>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</si>
  <si>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</si>
  <si>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</si>
  <si>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</si>
  <si>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</si>
  <si>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</si>
  <si>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</si>
  <si>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</si>
  <si>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</si>
  <si>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</si>
  <si>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</si>
  <si>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</si>
  <si>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</si>
  <si>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</si>
  <si>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</si>
  <si>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</si>
  <si>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</si>
  <si>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</si>
  <si>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</si>
  <si>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</si>
  <si>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</si>
  <si>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</si>
  <si>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</si>
  <si>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</si>
  <si>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</si>
  <si>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</si>
  <si>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</si>
  <si>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</si>
  <si>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</si>
  <si>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</si>
  <si>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</si>
  <si>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</si>
  <si>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</si>
  <si>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</si>
  <si>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</si>
  <si>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</si>
  <si>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</si>
  <si>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</si>
  <si>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</si>
  <si>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</si>
  <si>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</si>
  <si>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</si>
  <si>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</si>
  <si>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</si>
  <si>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</si>
  <si>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</si>
  <si>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</si>
  <si>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</si>
  <si>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</si>
  <si>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</si>
  <si>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</si>
  <si>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</si>
  <si>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</si>
  <si>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</si>
  <si>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</si>
  <si>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</si>
  <si>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</si>
  <si>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</si>
  <si>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</si>
  <si>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</si>
  <si>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</si>
  <si>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</si>
  <si>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</si>
  <si>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</si>
  <si>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</si>
  <si>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</si>
  <si>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</si>
  <si>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</si>
  <si>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</si>
  <si>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</si>
  <si>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</si>
  <si>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</si>
  <si>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</si>
  <si>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</si>
  <si>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</si>
  <si>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</si>
  <si>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</si>
  <si>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</si>
  <si>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</si>
  <si>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</si>
  <si>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</si>
  <si>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</si>
  <si>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</si>
  <si>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</si>
  <si>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</si>
  <si>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</si>
  <si>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</si>
  <si>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</si>
  <si>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</si>
  <si>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</si>
  <si>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</si>
  <si>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</si>
  <si>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</si>
  <si>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</si>
  <si>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</si>
  <si>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</si>
  <si>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</si>
  <si>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</si>
  <si>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</si>
  <si>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</si>
  <si>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</si>
  <si>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</si>
  <si>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</si>
  <si>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</si>
  <si>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</si>
  <si>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</si>
  <si>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</si>
  <si>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</si>
  <si>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</si>
  <si>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</si>
  <si>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</si>
  <si>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</si>
  <si>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</si>
  <si>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</si>
  <si>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</si>
  <si>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</si>
  <si>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</si>
  <si>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</si>
  <si>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</si>
  <si>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</si>
  <si>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</si>
  <si>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</si>
  <si>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</si>
  <si>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</si>
  <si>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</si>
  <si>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</si>
  <si>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</si>
  <si>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</si>
  <si>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</si>
  <si>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</si>
  <si>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</si>
  <si>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</si>
  <si>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</si>
  <si>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</si>
  <si>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</si>
  <si>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</si>
  <si>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</si>
  <si>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</si>
  <si>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</si>
  <si>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</si>
  <si>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</si>
  <si>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</si>
  <si>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</si>
  <si>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</si>
  <si>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</si>
  <si>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</si>
  <si>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</si>
  <si>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</si>
  <si>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</si>
  <si>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</si>
  <si>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</si>
  <si>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</si>
  <si>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</si>
  <si>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</si>
  <si>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</si>
  <si>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</si>
  <si>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</si>
  <si>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</si>
  <si>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</si>
  <si>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</si>
  <si>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</si>
  <si>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</si>
  <si>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</si>
  <si>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</si>
  <si>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</si>
  <si>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</si>
  <si>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</si>
  <si>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</si>
  <si>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</si>
  <si>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</si>
  <si>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</si>
  <si>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</si>
  <si>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</si>
  <si>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</si>
  <si>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</si>
  <si>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</si>
  <si>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</si>
  <si>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</si>
  <si>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</si>
  <si>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</si>
  <si>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</si>
  <si>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</si>
  <si>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</si>
  <si>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</si>
  <si>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</si>
  <si>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</si>
  <si>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</si>
  <si>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</si>
  <si>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</si>
  <si>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</si>
  <si>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</si>
  <si>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</si>
  <si>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</si>
  <si>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</si>
  <si>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</si>
  <si>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</si>
  <si>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</si>
  <si>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</si>
  <si>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</si>
  <si>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</si>
  <si>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</si>
  <si>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</si>
  <si>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</si>
  <si>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</si>
  <si>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</si>
  <si>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</si>
  <si>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</si>
  <si>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</si>
  <si>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</si>
  <si>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</si>
  <si>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</si>
  <si>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</si>
  <si>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</si>
  <si>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</si>
  <si>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</si>
  <si>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</si>
  <si>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</si>
  <si>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</si>
  <si>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</si>
  <si>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</si>
  <si>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</si>
  <si>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</si>
  <si>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</si>
  <si>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</si>
  <si>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</si>
  <si>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</si>
  <si>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</si>
  <si>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</si>
  <si>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</si>
  <si>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</si>
  <si>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</si>
  <si>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</si>
  <si>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</si>
  <si>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</si>
  <si>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</si>
  <si>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</si>
  <si>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</si>
  <si>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</si>
  <si>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</si>
  <si>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</si>
  <si>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</si>
  <si>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</si>
  <si>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</si>
  <si>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</si>
  <si>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</si>
  <si>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</si>
  <si>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</si>
  <si>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</si>
  <si>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</si>
  <si>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</si>
  <si>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</si>
  <si>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</si>
  <si>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</si>
  <si>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</si>
  <si>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</si>
  <si>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</si>
  <si>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</si>
  <si>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</si>
  <si>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</si>
  <si>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</si>
  <si>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</si>
  <si>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</si>
  <si>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</si>
  <si>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</si>
  <si>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</si>
  <si>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</si>
  <si>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</si>
  <si>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</si>
  <si>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</si>
  <si>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</si>
  <si>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</si>
  <si>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</si>
  <si>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</si>
  <si>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</si>
  <si>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</si>
  <si>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</si>
  <si>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</si>
  <si>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</si>
  <si>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</si>
  <si>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</si>
  <si>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</si>
  <si>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</si>
  <si>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</si>
  <si>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</si>
  <si>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</si>
  <si>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</si>
  <si>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</si>
  <si>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</si>
  <si>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</si>
  <si>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</si>
  <si>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</si>
  <si>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</si>
  <si>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</si>
  <si>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</si>
  <si>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</si>
  <si>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</si>
  <si>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</si>
  <si>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</si>
  <si>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</si>
  <si>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</si>
  <si>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</si>
  <si>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</si>
  <si>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</si>
  <si>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</si>
  <si>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</si>
  <si>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</si>
  <si>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</si>
  <si>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</si>
  <si>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</si>
  <si>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</si>
  <si>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</si>
  <si>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</si>
  <si>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</si>
  <si>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</si>
  <si>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</si>
  <si>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</si>
  <si>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</si>
  <si>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</si>
  <si>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</si>
  <si>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</si>
  <si>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</si>
  <si>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</si>
  <si>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</si>
  <si>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</si>
  <si>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</si>
  <si>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</si>
  <si>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</si>
  <si>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</si>
  <si>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</si>
  <si>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</si>
  <si>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</si>
  <si>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</si>
  <si>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</si>
  <si>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</si>
  <si>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</si>
  <si>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</si>
  <si>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</si>
  <si>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</si>
  <si>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</si>
  <si>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</si>
  <si>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</si>
  <si>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</si>
  <si>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</si>
  <si>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</si>
  <si>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</si>
  <si>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</si>
  <si>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</si>
  <si>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</si>
  <si>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</si>
  <si>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</si>
  <si>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</si>
  <si>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</si>
  <si>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</si>
  <si>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</si>
  <si>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</si>
  <si>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</si>
  <si>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</si>
  <si>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</si>
  <si>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</si>
  <si>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</si>
  <si>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</si>
  <si>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</si>
  <si>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</si>
  <si>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</si>
  <si>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</si>
  <si>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</si>
  <si>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</si>
  <si>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</si>
  <si>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</si>
  <si>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</si>
  <si>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</si>
  <si>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</si>
  <si>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</si>
  <si>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</si>
  <si>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</si>
  <si>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</si>
  <si>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</si>
  <si>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</si>
  <si>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</si>
  <si>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</si>
  <si>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</si>
  <si>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</si>
  <si>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</si>
  <si>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</si>
  <si>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</si>
  <si>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</si>
  <si>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</si>
  <si>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</si>
  <si>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</si>
  <si>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</si>
  <si>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</si>
  <si>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</si>
  <si>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</si>
  <si>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</si>
  <si>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</si>
  <si>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</si>
  <si>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</si>
  <si>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</si>
  <si>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</si>
  <si>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</si>
  <si>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</si>
  <si>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</si>
  <si>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</si>
  <si>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</si>
  <si>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</si>
  <si>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</si>
  <si>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</si>
  <si>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</si>
  <si>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</si>
  <si>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</si>
  <si>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</si>
  <si>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</si>
  <si>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</si>
  <si>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</si>
  <si>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</si>
  <si>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</si>
  <si>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</si>
  <si>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</si>
  <si>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</si>
  <si>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</si>
  <si>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</si>
  <si>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</si>
  <si>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</si>
  <si>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</si>
  <si>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</si>
  <si>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</si>
  <si>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</si>
  <si>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</si>
  <si>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</si>
  <si>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</si>
  <si>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</si>
  <si>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</si>
  <si>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</si>
  <si>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</si>
  <si>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</si>
  <si>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</si>
  <si>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</si>
  <si>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</si>
  <si>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</si>
  <si>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</si>
  <si>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</si>
  <si>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</si>
  <si>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</si>
  <si>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</si>
  <si>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</si>
  <si>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</si>
  <si>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</si>
  <si>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</si>
  <si>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</si>
  <si>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</si>
  <si>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</si>
  <si>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</si>
  <si>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</si>
  <si>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</si>
  <si>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</si>
  <si>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</si>
  <si>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</si>
  <si>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</si>
  <si>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</si>
  <si>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</si>
  <si>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</si>
  <si>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</si>
  <si>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</si>
  <si>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</si>
  <si>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</si>
  <si>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</si>
  <si>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</si>
  <si>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</si>
  <si>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</si>
  <si>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</si>
  <si>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</si>
  <si>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</si>
  <si>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</si>
  <si>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</si>
  <si>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</si>
  <si>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</si>
  <si>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</si>
  <si>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</si>
  <si>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</si>
  <si>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</si>
  <si>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</si>
  <si>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</si>
  <si>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9000 100F /EO</t>
  </si>
  <si>
    <t>9000 100F /EQ</t>
  </si>
  <si>
    <t>0496 6012B/049 66012C/0496 6012C/0496 6012F</t>
  </si>
  <si>
    <t>Split 0.25 EA</t>
  </si>
  <si>
    <t>8999 6001P / EQ</t>
  </si>
  <si>
    <t>0508 6001A / EQ</t>
  </si>
  <si>
    <t>0508 6001A /0110 6001A/ 0110 6001B/8999 6001B/0100 6002E/EQ</t>
  </si>
  <si>
    <t>Split 0.20 EA</t>
  </si>
  <si>
    <t>0496 6012B/049 66012C/0496 6012C/0496 6012F/EQ</t>
  </si>
  <si>
    <t>0496 6012B/049 66012C/0496 6012C/0496 6012F/0100 6002E/EQ</t>
  </si>
  <si>
    <t>TMA was taken to Houston Yard before 4.01.25</t>
  </si>
  <si>
    <t>05006001N/8999 6001C /0496 6012D/8999 6001L/EQ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</si>
</sst>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3">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16" fillId="0" borderId="7" xfId="0" applyFont="1" applyBorder="1" applyAlignment="1">
      <alignment horizontal="left" vertical="center" indent="1"/>
    </xf>
    <xf numFmtId="0" fontId="16" fillId="0" borderId="7" xfId="0" applyFont="1" applyBorder="1" applyAlignment="1">
      <alignment horizontal="left"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9</xdr:col>
      <xdr:colOff>489857</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TXDOCS/Equipment/35.%20EQUIPMENT%20DOCS%20(BRETTS%20INTERNAL%20DOCS)/00.%20Equipment%20Monthly%20Billings/2025/04.%20APRIL%20-%202025/03.%20WORKING%20SPREADSHEETS/Copy%20of%20(UPDATED)%20RAGLE%20EQ%20BILLINGS%20-%20OCTOBER%202024%20(JGABE%20REVIEWED%2011.05.24).xlsm?473F8905" TargetMode="External"/><Relationship Id="rId1" Type="http://schemas.openxmlformats.org/officeDocument/2006/relationships/externalLinkPath" Target="file:///\\473F8905\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1">
      <filters>
        <filter val="2024-030"/>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452" activePane="bottomLeft" state="frozen"/>
      <selection pane="bottomLeft" activeCell="N491" sqref="N491"/>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51" style="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2" t="s">
        <v>8388</v>
      </c>
      <c r="B1" s="183"/>
      <c r="C1" s="183"/>
      <c r="D1" s="183"/>
      <c r="E1" s="183"/>
      <c r="F1" s="183"/>
      <c r="G1" s="183"/>
      <c r="H1" s="183"/>
      <c r="I1" s="183"/>
      <c r="J1" s="183"/>
      <c r="K1" s="183"/>
      <c r="L1" s="183"/>
      <c r="M1" s="183"/>
      <c r="N1" s="183"/>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hidden="1"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hidden="1"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hidden="1"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hidden="1"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hidden="1"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hidden="1"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hidden="1"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hidden="1"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hidden="1"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hidden="1"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hidden="1"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hidden="1"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hidden="1"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hidden="1"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hidden="1"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hidden="1"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hidden="1"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hidden="1"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hidden="1"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hidden="1"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hidden="1"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hidden="1"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hidden="1"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hidden="1"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hidden="1"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hidden="1"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hidden="1"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hidden="1"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hidden="1"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hidden="1"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hidden="1"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hidden="1"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hidden="1"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hidden="1"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hidden="1"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hidden="1"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hidden="1"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hidden="1"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hidden="1"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hidden="1"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hidden="1"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hidden="1"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hidden="1"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hidden="1"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hidden="1"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hidden="1"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hidden="1"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hidden="1"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hidden="1"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hidden="1"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hidden="1"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hidden="1"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hidden="1"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hidden="1"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hidden="1"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hidden="1"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hidden="1"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hidden="1"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hidden="1"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hidden="1"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hidden="1"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hidden="1"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hidden="1"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hidden="1"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hidden="1"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hidden="1"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hidden="1"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hidden="1"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hidden="1"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hidden="1"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hidden="1"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hidden="1"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hidden="1"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hidden="1"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hidden="1"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hidden="1"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hidden="1"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hidden="1"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hidden="1"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hidden="1"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hidden="1"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hidden="1"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hidden="1"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hidden="1"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hidden="1"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hidden="1"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hidden="1"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hidden="1"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hidden="1"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hidden="1"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hidden="1"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hidden="1"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hidden="1"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hidden="1"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hidden="1"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hidden="1"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hidden="1"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hidden="1"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hidden="1"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hidden="1"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hidden="1"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hidden="1"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hidden="1"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hidden="1"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hidden="1"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hidden="1"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hidden="1"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hidden="1"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hidden="1"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hidden="1"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hidden="1"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hidden="1"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hidden="1"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hidden="1"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hidden="1"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hidden="1"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hidden="1"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80" t="s">
        <v>8612</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80" t="s">
        <v>8622</v>
      </c>
      <c r="I453" s="136"/>
      <c r="J453" s="88" t="s">
        <v>8614</v>
      </c>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80" t="s">
        <v>8617</v>
      </c>
      <c r="I454" s="136"/>
      <c r="J454" s="88" t="s">
        <v>8618</v>
      </c>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80" t="s">
        <v>8616</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80" t="s">
        <v>8611</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80" t="s">
        <v>8611</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80" t="s">
        <v>8619</v>
      </c>
      <c r="I458" s="114"/>
      <c r="J458" s="88" t="s">
        <v>8614</v>
      </c>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80" t="s">
        <v>8619</v>
      </c>
      <c r="I459" s="114"/>
      <c r="J459" s="88" t="s">
        <v>8614</v>
      </c>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80" t="s">
        <v>8619</v>
      </c>
      <c r="I460" s="114"/>
      <c r="J460" s="88" t="s">
        <v>8614</v>
      </c>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80" t="s">
        <v>8619</v>
      </c>
      <c r="I461" s="114"/>
      <c r="J461" s="88" t="s">
        <v>8614</v>
      </c>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80" t="s">
        <v>8612</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80" t="s">
        <v>8612</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80" t="s">
        <v>8612</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80" t="s">
        <v>8612</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80" t="s">
        <v>8612</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80" t="s">
        <v>8612</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80" t="s">
        <v>8612</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80" t="s">
        <v>8612</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80" t="s">
        <v>8612</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80" t="s">
        <v>8615</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80" t="s">
        <v>8612</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80" t="s">
        <v>8612</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80" t="s">
        <v>8612</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80" t="s">
        <v>8612</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c r="I476" s="181">
        <v>0</v>
      </c>
      <c r="J476" s="88" t="s">
        <v>8621</v>
      </c>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0</v>
      </c>
      <c r="N476" s="92">
        <f>Table2[[#This Row],[RATE X ALLOCATION]]-Table2[[#This Row],[RATE X REVISION]]</f>
        <v>3650</v>
      </c>
    </row>
    <row r="477" spans="1:14" ht="15.75"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80" t="s">
        <v>8620</v>
      </c>
      <c r="I477" s="136"/>
      <c r="J477" s="88" t="s">
        <v>8618</v>
      </c>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80" t="s">
        <v>8613</v>
      </c>
      <c r="I478" s="136"/>
      <c r="J478" s="88" t="s">
        <v>8614</v>
      </c>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80" t="s">
        <v>8612</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hidden="1"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15</v>
      </c>
      <c r="H492" s="94"/>
      <c r="I492" s="97">
        <f>SUBTOTAL(9,Table2[REVISION])</f>
        <v>0</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79450</v>
      </c>
      <c r="L494" s="101">
        <f>SUBTOTAL(9,Table2[RATE X ALLOCATION])</f>
        <v>56231</v>
      </c>
      <c r="M494" s="101">
        <f>SUBTOTAL(9,Table2[RATE X REVISION])</f>
        <v>52581</v>
      </c>
      <c r="N494" s="101">
        <f>SUBTOTAL(9,Table2[CHANGE])</f>
        <v>3650</v>
      </c>
    </row>
    <row r="495" spans="1:14" ht="16.5" thickBot="1" x14ac:dyDescent="0.3">
      <c r="A495" s="94"/>
      <c r="B495" s="94"/>
      <c r="C495" s="94"/>
      <c r="D495" s="94"/>
      <c r="E495" s="94"/>
      <c r="F495" s="94"/>
      <c r="G495" s="94" t="s">
        <v>4852</v>
      </c>
      <c r="H495" s="94"/>
      <c r="I495" s="102" cm="1">
        <f t="array" ref="I495">SUMPRODUCT(--(I5:I490&lt;&gt;""), I5:I490) + SUMPRODUCT(--(I5:I490=""), G5:G490)</f>
        <v>242.17000000000021</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56231</v>
      </c>
      <c r="M498" s="106">
        <f>M494</f>
        <v>52581</v>
      </c>
      <c r="N498" s="105">
        <f>N494</f>
        <v>3650</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15</v>
      </c>
      <c r="M502" s="111">
        <f>I492</f>
        <v>0</v>
      </c>
      <c r="N502" s="112">
        <f>L502-M502</f>
        <v>15</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90">
        <v>45566</v>
      </c>
      <c r="AE1" s="191"/>
      <c r="AF1" s="191"/>
      <c r="AG1" s="191"/>
      <c r="AI1" s="188">
        <v>45565</v>
      </c>
      <c r="AJ1" s="189"/>
      <c r="AK1" s="189"/>
      <c r="AL1" s="189"/>
      <c r="AN1" s="186">
        <v>45505</v>
      </c>
      <c r="AO1" s="187"/>
      <c r="AP1" s="187"/>
      <c r="AQ1" s="187"/>
      <c r="AT1" s="36">
        <v>45474</v>
      </c>
      <c r="AY1" s="36">
        <v>45444</v>
      </c>
      <c r="BE1" s="37">
        <v>45413</v>
      </c>
      <c r="BL1" s="184">
        <v>45383</v>
      </c>
      <c r="BM1" s="185"/>
      <c r="BN1" s="185"/>
      <c r="BO1" s="185"/>
      <c r="BP1" s="185"/>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2"/>
      <c r="J1" s="192"/>
      <c r="K1" s="192"/>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9216E4-F83F-4FB7-A5DC-78295859A4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Hector U. Bonilla</cp:lastModifiedBy>
  <cp:lastPrinted>2023-11-08T14:45:53Z</cp:lastPrinted>
  <dcterms:created xsi:type="dcterms:W3CDTF">2023-10-11T14:53:04Z</dcterms:created>
  <dcterms:modified xsi:type="dcterms:W3CDTF">2025-05-15T15:17:33Z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